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DROIT\Administratif\MANIFESTATIONS SCIENTIFIQUES\Calendrier_manifestations\"/>
    </mc:Choice>
  </mc:AlternateContent>
  <bookViews>
    <workbookView xWindow="11880" yWindow="0" windowWidth="14850" windowHeight="9135" firstSheet="4" activeTab="5"/>
  </bookViews>
  <sheets>
    <sheet name="Janvier-Août 2016" sheetId="11" r:id="rId1"/>
    <sheet name="septembre-décembre 2016... " sheetId="10" r:id="rId2"/>
    <sheet name="Janvier-Août 2017..." sheetId="8" r:id="rId3"/>
    <sheet name="Septembre-décembre 2017" sheetId="9" r:id="rId4"/>
    <sheet name="janv-Août2018" sheetId="13" r:id="rId5"/>
    <sheet name="septembre-déc2018 " sheetId="14" r:id="rId6"/>
    <sheet name="janv-Août2019" sheetId="16" r:id="rId7"/>
    <sheet name="Sept-déc2019" sheetId="20" r:id="rId8"/>
    <sheet name="janv-Août2020" sheetId="18" r:id="rId9"/>
    <sheet name="sept-déc 2020" sheetId="17" r:id="rId10"/>
    <sheet name="Feuil1" sheetId="12" r:id="rId11"/>
    <sheet name="2021" sheetId="15" r:id="rId12"/>
  </sheets>
  <definedNames>
    <definedName name="_xlnm._FilterDatabase" localSheetId="4" hidden="1">'janv-Août2018'!$A$2:$X$2</definedName>
    <definedName name="_xlnm._FilterDatabase" localSheetId="6" hidden="1">'janv-Août2019'!$A$2:$X$2</definedName>
    <definedName name="_xlnm._FilterDatabase" localSheetId="8" hidden="1">'janv-Août2020'!$A$2:$X$2</definedName>
    <definedName name="_xlnm._FilterDatabase" localSheetId="0" hidden="1">'Janvier-Août 2016'!$A$2:$AJ$58</definedName>
    <definedName name="_xlnm._FilterDatabase" localSheetId="2" hidden="1">'Janvier-Août 2017...'!$A$2:$AJ$105</definedName>
    <definedName name="_xlnm._FilterDatabase" localSheetId="9" hidden="1">'sept-déc 2020'!$A$2:$X$3</definedName>
    <definedName name="_xlnm._FilterDatabase" localSheetId="7" hidden="1">'Sept-déc2019'!$A$2:$X$2</definedName>
    <definedName name="_xlnm._FilterDatabase" localSheetId="5" hidden="1">'septembre-déc2018 '!$A$2:$X$2</definedName>
    <definedName name="_xlnm._FilterDatabase" localSheetId="1" hidden="1">'septembre-décembre 2016... '!$A$2:$AA$72</definedName>
    <definedName name="_xlnm._FilterDatabase" localSheetId="3" hidden="1">'Septembre-décembre 2017'!$A$2:$L$40</definedName>
  </definedNames>
  <calcPr calcId="152511" concurrentCalc="0"/>
</workbook>
</file>

<file path=xl/calcChain.xml><?xml version="1.0" encoding="utf-8"?>
<calcChain xmlns="http://schemas.openxmlformats.org/spreadsheetml/2006/main">
  <c r="A1" i="20" l="1"/>
  <c r="A1" i="18"/>
  <c r="A1" i="17"/>
  <c r="A1" i="16"/>
  <c r="A1" i="15"/>
  <c r="A1" i="14"/>
  <c r="B1" i="13"/>
  <c r="A1" i="9"/>
  <c r="X105" i="8"/>
  <c r="W105" i="8"/>
  <c r="V105" i="8"/>
  <c r="U105" i="8"/>
  <c r="T105" i="8"/>
  <c r="S105" i="8"/>
  <c r="R105" i="8"/>
  <c r="Q105" i="8"/>
  <c r="P105" i="8"/>
  <c r="O105" i="8"/>
  <c r="N105" i="8"/>
  <c r="M105" i="8"/>
  <c r="L105" i="8"/>
  <c r="X104" i="8"/>
  <c r="W104" i="8"/>
  <c r="V104" i="8"/>
  <c r="U104" i="8"/>
  <c r="T104" i="8"/>
  <c r="S104" i="8"/>
  <c r="R104" i="8"/>
  <c r="Q104" i="8"/>
  <c r="P104" i="8"/>
  <c r="O104" i="8"/>
  <c r="N104" i="8"/>
  <c r="M104" i="8"/>
  <c r="L104" i="8"/>
  <c r="X103" i="8"/>
  <c r="W103" i="8"/>
  <c r="V103" i="8"/>
  <c r="U103" i="8"/>
  <c r="T103" i="8"/>
  <c r="S103" i="8"/>
  <c r="R103" i="8"/>
  <c r="Q103" i="8"/>
  <c r="P103" i="8"/>
  <c r="O103" i="8"/>
  <c r="N103" i="8"/>
  <c r="M103" i="8"/>
  <c r="L103" i="8"/>
  <c r="X102" i="8"/>
  <c r="W102" i="8"/>
  <c r="V102" i="8"/>
  <c r="U102" i="8"/>
  <c r="T102" i="8"/>
  <c r="S102" i="8"/>
  <c r="R102" i="8"/>
  <c r="Q102" i="8"/>
  <c r="P102" i="8"/>
  <c r="O102" i="8"/>
  <c r="N102" i="8"/>
  <c r="M102" i="8"/>
  <c r="L102" i="8"/>
  <c r="X101" i="8"/>
  <c r="W101" i="8"/>
  <c r="V101" i="8"/>
  <c r="U101" i="8"/>
  <c r="T101" i="8"/>
  <c r="S101" i="8"/>
  <c r="R101" i="8"/>
  <c r="Q101" i="8"/>
  <c r="P101" i="8"/>
  <c r="O101" i="8"/>
  <c r="N101" i="8"/>
  <c r="M101" i="8"/>
  <c r="L101" i="8"/>
  <c r="X100" i="8"/>
  <c r="W100" i="8"/>
  <c r="V100" i="8"/>
  <c r="U100" i="8"/>
  <c r="T100" i="8"/>
  <c r="S100" i="8"/>
  <c r="R100" i="8"/>
  <c r="Q100" i="8"/>
  <c r="P100" i="8"/>
  <c r="O100" i="8"/>
  <c r="N100" i="8"/>
  <c r="M100" i="8"/>
  <c r="L100" i="8"/>
  <c r="X99" i="8"/>
  <c r="W99" i="8"/>
  <c r="V99" i="8"/>
  <c r="U99" i="8"/>
  <c r="T99" i="8"/>
  <c r="S99" i="8"/>
  <c r="R99" i="8"/>
  <c r="Q99" i="8"/>
  <c r="P99" i="8"/>
  <c r="O99" i="8"/>
  <c r="N99" i="8"/>
  <c r="M99" i="8"/>
  <c r="L99" i="8"/>
  <c r="X98" i="8"/>
  <c r="W98" i="8"/>
  <c r="V98" i="8"/>
  <c r="U98" i="8"/>
  <c r="T98" i="8"/>
  <c r="S98" i="8"/>
  <c r="R98" i="8"/>
  <c r="Q98" i="8"/>
  <c r="P98" i="8"/>
  <c r="O98" i="8"/>
  <c r="N98" i="8"/>
  <c r="M98" i="8"/>
  <c r="L98" i="8"/>
  <c r="X97" i="8"/>
  <c r="W97" i="8"/>
  <c r="V97" i="8"/>
  <c r="U97" i="8"/>
  <c r="T97" i="8"/>
  <c r="S97" i="8"/>
  <c r="R97" i="8"/>
  <c r="Q97" i="8"/>
  <c r="P97" i="8"/>
  <c r="O97" i="8"/>
  <c r="N97" i="8"/>
  <c r="M97" i="8"/>
  <c r="L97" i="8"/>
  <c r="X96" i="8"/>
  <c r="W96" i="8"/>
  <c r="V96" i="8"/>
  <c r="U96" i="8"/>
  <c r="T96" i="8"/>
  <c r="S96" i="8"/>
  <c r="R96" i="8"/>
  <c r="Q96" i="8"/>
  <c r="P96" i="8"/>
  <c r="O96" i="8"/>
  <c r="N96" i="8"/>
  <c r="M96" i="8"/>
  <c r="L96" i="8"/>
  <c r="X95" i="8"/>
  <c r="W95" i="8"/>
  <c r="V95" i="8"/>
  <c r="U95" i="8"/>
  <c r="T95" i="8"/>
  <c r="S95" i="8"/>
  <c r="R95" i="8"/>
  <c r="Q95" i="8"/>
  <c r="P95" i="8"/>
  <c r="O95" i="8"/>
  <c r="N95" i="8"/>
  <c r="M95" i="8"/>
  <c r="L95" i="8"/>
  <c r="X94" i="8"/>
  <c r="W94" i="8"/>
  <c r="V94" i="8"/>
  <c r="U94" i="8"/>
  <c r="T94" i="8"/>
  <c r="S94" i="8"/>
  <c r="R94" i="8"/>
  <c r="Q94" i="8"/>
  <c r="P94" i="8"/>
  <c r="O94" i="8"/>
  <c r="N94" i="8"/>
  <c r="M94" i="8"/>
  <c r="L94" i="8"/>
  <c r="X93" i="8"/>
  <c r="W93" i="8"/>
  <c r="V93" i="8"/>
  <c r="U93" i="8"/>
  <c r="T93" i="8"/>
  <c r="S93" i="8"/>
  <c r="R93" i="8"/>
  <c r="Q93" i="8"/>
  <c r="P93" i="8"/>
  <c r="O93" i="8"/>
  <c r="N93" i="8"/>
  <c r="M93" i="8"/>
  <c r="L93" i="8"/>
  <c r="X92" i="8"/>
  <c r="W92" i="8"/>
  <c r="V92" i="8"/>
  <c r="U92" i="8"/>
  <c r="T92" i="8"/>
  <c r="S92" i="8"/>
  <c r="R92" i="8"/>
  <c r="Q92" i="8"/>
  <c r="P92" i="8"/>
  <c r="O92" i="8"/>
  <c r="N92" i="8"/>
  <c r="M92" i="8"/>
  <c r="L92" i="8"/>
  <c r="X91" i="8"/>
  <c r="W91" i="8"/>
  <c r="V91" i="8"/>
  <c r="U91" i="8"/>
  <c r="T91" i="8"/>
  <c r="S91" i="8"/>
  <c r="R91" i="8"/>
  <c r="Q91" i="8"/>
  <c r="P91" i="8"/>
  <c r="O91" i="8"/>
  <c r="N91" i="8"/>
  <c r="M91" i="8"/>
  <c r="L91" i="8"/>
  <c r="X90" i="8"/>
  <c r="W90" i="8"/>
  <c r="V90" i="8"/>
  <c r="U90" i="8"/>
  <c r="T90" i="8"/>
  <c r="S90" i="8"/>
  <c r="R90" i="8"/>
  <c r="Q90" i="8"/>
  <c r="P90" i="8"/>
  <c r="O90" i="8"/>
  <c r="N90" i="8"/>
  <c r="M90" i="8"/>
  <c r="L90" i="8"/>
  <c r="X89" i="8"/>
  <c r="W89" i="8"/>
  <c r="V89" i="8"/>
  <c r="U89" i="8"/>
  <c r="T89" i="8"/>
  <c r="S89" i="8"/>
  <c r="R89" i="8"/>
  <c r="Q89" i="8"/>
  <c r="P89" i="8"/>
  <c r="O89" i="8"/>
  <c r="N89" i="8"/>
  <c r="M89" i="8"/>
  <c r="L89" i="8"/>
  <c r="X88" i="8"/>
  <c r="W88" i="8"/>
  <c r="V88" i="8"/>
  <c r="U88" i="8"/>
  <c r="T88" i="8"/>
  <c r="S88" i="8"/>
  <c r="R88" i="8"/>
  <c r="Q88" i="8"/>
  <c r="P88" i="8"/>
  <c r="O88" i="8"/>
  <c r="N88" i="8"/>
  <c r="M88" i="8"/>
  <c r="L88" i="8"/>
  <c r="X87" i="8"/>
  <c r="W87" i="8"/>
  <c r="V87" i="8"/>
  <c r="U87" i="8"/>
  <c r="T87" i="8"/>
  <c r="S87" i="8"/>
  <c r="R87" i="8"/>
  <c r="Q87" i="8"/>
  <c r="P87" i="8"/>
  <c r="O87" i="8"/>
  <c r="N87" i="8"/>
  <c r="M87" i="8"/>
  <c r="L87" i="8"/>
  <c r="X86" i="8"/>
  <c r="W86" i="8"/>
  <c r="V86" i="8"/>
  <c r="U86" i="8"/>
  <c r="T86" i="8"/>
  <c r="S86" i="8"/>
  <c r="R86" i="8"/>
  <c r="Q86" i="8"/>
  <c r="P86" i="8"/>
  <c r="O86" i="8"/>
  <c r="N86" i="8"/>
  <c r="M86" i="8"/>
  <c r="L86" i="8"/>
  <c r="X85" i="8"/>
  <c r="W85" i="8"/>
  <c r="V85" i="8"/>
  <c r="U85" i="8"/>
  <c r="T85" i="8"/>
  <c r="S85" i="8"/>
  <c r="R85" i="8"/>
  <c r="Q85" i="8"/>
  <c r="P85" i="8"/>
  <c r="O85" i="8"/>
  <c r="N85" i="8"/>
  <c r="M85" i="8"/>
  <c r="L85" i="8"/>
  <c r="X84" i="8"/>
  <c r="W84" i="8"/>
  <c r="V84" i="8"/>
  <c r="U84" i="8"/>
  <c r="T84" i="8"/>
  <c r="S84" i="8"/>
  <c r="R84" i="8"/>
  <c r="Q84" i="8"/>
  <c r="P84" i="8"/>
  <c r="O84" i="8"/>
  <c r="N84" i="8"/>
  <c r="M84" i="8"/>
  <c r="L84" i="8"/>
  <c r="X83" i="8"/>
  <c r="W83" i="8"/>
  <c r="V83" i="8"/>
  <c r="U83" i="8"/>
  <c r="T83" i="8"/>
  <c r="S83" i="8"/>
  <c r="R83" i="8"/>
  <c r="Q83" i="8"/>
  <c r="P83" i="8"/>
  <c r="O83" i="8"/>
  <c r="N83" i="8"/>
  <c r="M83" i="8"/>
  <c r="L83" i="8"/>
  <c r="X82" i="8"/>
  <c r="W82" i="8"/>
  <c r="V82" i="8"/>
  <c r="U82" i="8"/>
  <c r="T82" i="8"/>
  <c r="S82" i="8"/>
  <c r="R82" i="8"/>
  <c r="Q82" i="8"/>
  <c r="P82" i="8"/>
  <c r="O82" i="8"/>
  <c r="N82" i="8"/>
  <c r="M82" i="8"/>
  <c r="L82" i="8"/>
  <c r="X81" i="8"/>
  <c r="W81" i="8"/>
  <c r="V81" i="8"/>
  <c r="U81" i="8"/>
  <c r="T81" i="8"/>
  <c r="S81" i="8"/>
  <c r="R81" i="8"/>
  <c r="Q81" i="8"/>
  <c r="P81" i="8"/>
  <c r="O81" i="8"/>
  <c r="N81" i="8"/>
  <c r="M81" i="8"/>
  <c r="L81" i="8"/>
  <c r="X80" i="8"/>
  <c r="W80" i="8"/>
  <c r="V80" i="8"/>
  <c r="U80" i="8"/>
  <c r="T80" i="8"/>
  <c r="S80" i="8"/>
  <c r="R80" i="8"/>
  <c r="Q80" i="8"/>
  <c r="P80" i="8"/>
  <c r="O80" i="8"/>
  <c r="N80" i="8"/>
  <c r="M80" i="8"/>
  <c r="L80" i="8"/>
  <c r="X79" i="8"/>
  <c r="W79" i="8"/>
  <c r="V79" i="8"/>
  <c r="U79" i="8"/>
  <c r="T79" i="8"/>
  <c r="S79" i="8"/>
  <c r="R79" i="8"/>
  <c r="Q79" i="8"/>
  <c r="P79" i="8"/>
  <c r="O79" i="8"/>
  <c r="N79" i="8"/>
  <c r="M79" i="8"/>
  <c r="L79" i="8"/>
  <c r="X78" i="8"/>
  <c r="W78" i="8"/>
  <c r="V78" i="8"/>
  <c r="U78" i="8"/>
  <c r="T78" i="8"/>
  <c r="S78" i="8"/>
  <c r="R78" i="8"/>
  <c r="Q78" i="8"/>
  <c r="P78" i="8"/>
  <c r="O78" i="8"/>
  <c r="N78" i="8"/>
  <c r="M78" i="8"/>
  <c r="L78" i="8"/>
  <c r="X77" i="8"/>
  <c r="W77" i="8"/>
  <c r="V77" i="8"/>
  <c r="U77" i="8"/>
  <c r="T77" i="8"/>
  <c r="S77" i="8"/>
  <c r="R77" i="8"/>
  <c r="Q77" i="8"/>
  <c r="P77" i="8"/>
  <c r="O77" i="8"/>
  <c r="N77" i="8"/>
  <c r="M77" i="8"/>
  <c r="L77" i="8"/>
  <c r="X76" i="8"/>
  <c r="W76" i="8"/>
  <c r="V76" i="8"/>
  <c r="U76" i="8"/>
  <c r="T76" i="8"/>
  <c r="S76" i="8"/>
  <c r="R76" i="8"/>
  <c r="Q76" i="8"/>
  <c r="P76" i="8"/>
  <c r="O76" i="8"/>
  <c r="N76" i="8"/>
  <c r="M76" i="8"/>
  <c r="L76" i="8"/>
  <c r="X75" i="8"/>
  <c r="W75" i="8"/>
  <c r="V75" i="8"/>
  <c r="U75" i="8"/>
  <c r="T75" i="8"/>
  <c r="S75" i="8"/>
  <c r="R75" i="8"/>
  <c r="Q75" i="8"/>
  <c r="P75" i="8"/>
  <c r="O75" i="8"/>
  <c r="N75" i="8"/>
  <c r="M75" i="8"/>
  <c r="L75" i="8"/>
  <c r="X74" i="8"/>
  <c r="W74" i="8"/>
  <c r="V74" i="8"/>
  <c r="U74" i="8"/>
  <c r="T74" i="8"/>
  <c r="S74" i="8"/>
  <c r="R74" i="8"/>
  <c r="Q74" i="8"/>
  <c r="P74" i="8"/>
  <c r="O74" i="8"/>
  <c r="N74" i="8"/>
  <c r="M74" i="8"/>
  <c r="L74" i="8"/>
  <c r="X73" i="8"/>
  <c r="W73" i="8"/>
  <c r="V73" i="8"/>
  <c r="U73" i="8"/>
  <c r="T73" i="8"/>
  <c r="S73" i="8"/>
  <c r="R73" i="8"/>
  <c r="Q73" i="8"/>
  <c r="P73" i="8"/>
  <c r="O73" i="8"/>
  <c r="N73" i="8"/>
  <c r="M73" i="8"/>
  <c r="L73" i="8"/>
  <c r="X72" i="8"/>
  <c r="W72" i="8"/>
  <c r="V72" i="8"/>
  <c r="U72" i="8"/>
  <c r="T72" i="8"/>
  <c r="S72" i="8"/>
  <c r="R72" i="8"/>
  <c r="Q72" i="8"/>
  <c r="P72" i="8"/>
  <c r="O72" i="8"/>
  <c r="N72" i="8"/>
  <c r="M72" i="8"/>
  <c r="L72" i="8"/>
  <c r="X71" i="8"/>
  <c r="W71" i="8"/>
  <c r="V71" i="8"/>
  <c r="U71" i="8"/>
  <c r="T71" i="8"/>
  <c r="S71" i="8"/>
  <c r="R71" i="8"/>
  <c r="Q71" i="8"/>
  <c r="P71" i="8"/>
  <c r="O71" i="8"/>
  <c r="N71" i="8"/>
  <c r="M71" i="8"/>
  <c r="L71" i="8"/>
  <c r="X70" i="8"/>
  <c r="W70" i="8"/>
  <c r="V70" i="8"/>
  <c r="U70" i="8"/>
  <c r="T70" i="8"/>
  <c r="S70" i="8"/>
  <c r="R70" i="8"/>
  <c r="Q70" i="8"/>
  <c r="P70" i="8"/>
  <c r="O70" i="8"/>
  <c r="N70" i="8"/>
  <c r="M70" i="8"/>
  <c r="L70" i="8"/>
  <c r="X69" i="8"/>
  <c r="W69" i="8"/>
  <c r="V69" i="8"/>
  <c r="U69" i="8"/>
  <c r="T69" i="8"/>
  <c r="S69" i="8"/>
  <c r="R69" i="8"/>
  <c r="Q69" i="8"/>
  <c r="P69" i="8"/>
  <c r="O69" i="8"/>
  <c r="N69" i="8"/>
  <c r="M69" i="8"/>
  <c r="L69" i="8"/>
  <c r="X68" i="8"/>
  <c r="W68" i="8"/>
  <c r="V68" i="8"/>
  <c r="U68" i="8"/>
  <c r="T68" i="8"/>
  <c r="S68" i="8"/>
  <c r="R68" i="8"/>
  <c r="Q68" i="8"/>
  <c r="P68" i="8"/>
  <c r="O68" i="8"/>
  <c r="N68" i="8"/>
  <c r="M68" i="8"/>
  <c r="L68" i="8"/>
  <c r="X67" i="8"/>
  <c r="W67" i="8"/>
  <c r="V67" i="8"/>
  <c r="U67" i="8"/>
  <c r="T67" i="8"/>
  <c r="S67" i="8"/>
  <c r="R67" i="8"/>
  <c r="Q67" i="8"/>
  <c r="P67" i="8"/>
  <c r="O67" i="8"/>
  <c r="N67" i="8"/>
  <c r="M67" i="8"/>
  <c r="L67" i="8"/>
  <c r="X66" i="8"/>
  <c r="W66" i="8"/>
  <c r="V66" i="8"/>
  <c r="U66" i="8"/>
  <c r="T66" i="8"/>
  <c r="S66" i="8"/>
  <c r="R66" i="8"/>
  <c r="Q66" i="8"/>
  <c r="P66" i="8"/>
  <c r="O66" i="8"/>
  <c r="N66" i="8"/>
  <c r="M66" i="8"/>
  <c r="L66" i="8"/>
  <c r="X65" i="8"/>
  <c r="W65" i="8"/>
  <c r="V65" i="8"/>
  <c r="U65" i="8"/>
  <c r="T65" i="8"/>
  <c r="S65" i="8"/>
  <c r="R65" i="8"/>
  <c r="Q65" i="8"/>
  <c r="P65" i="8"/>
  <c r="O65" i="8"/>
  <c r="N65" i="8"/>
  <c r="M65" i="8"/>
  <c r="L65" i="8"/>
  <c r="X64" i="8"/>
  <c r="W64" i="8"/>
  <c r="V64" i="8"/>
  <c r="U64" i="8"/>
  <c r="T64" i="8"/>
  <c r="S64" i="8"/>
  <c r="R64" i="8"/>
  <c r="Q64" i="8"/>
  <c r="P64" i="8"/>
  <c r="O64" i="8"/>
  <c r="N64" i="8"/>
  <c r="M64" i="8"/>
  <c r="L64" i="8"/>
  <c r="X63" i="8"/>
  <c r="W63" i="8"/>
  <c r="V63" i="8"/>
  <c r="U63" i="8"/>
  <c r="T63" i="8"/>
  <c r="S63" i="8"/>
  <c r="R63" i="8"/>
  <c r="Q63" i="8"/>
  <c r="P63" i="8"/>
  <c r="O63" i="8"/>
  <c r="N63" i="8"/>
  <c r="M63" i="8"/>
  <c r="L63" i="8"/>
  <c r="X62" i="8"/>
  <c r="W62" i="8"/>
  <c r="V62" i="8"/>
  <c r="U62" i="8"/>
  <c r="T62" i="8"/>
  <c r="S62" i="8"/>
  <c r="R62" i="8"/>
  <c r="Q62" i="8"/>
  <c r="P62" i="8"/>
  <c r="O62" i="8"/>
  <c r="N62" i="8"/>
  <c r="M62" i="8"/>
  <c r="L62" i="8"/>
  <c r="X61" i="8"/>
  <c r="W61" i="8"/>
  <c r="V61" i="8"/>
  <c r="U61" i="8"/>
  <c r="T61" i="8"/>
  <c r="S61" i="8"/>
  <c r="R61" i="8"/>
  <c r="Q61" i="8"/>
  <c r="P61" i="8"/>
  <c r="O61" i="8"/>
  <c r="N61" i="8"/>
  <c r="M61" i="8"/>
  <c r="L61" i="8"/>
  <c r="X60" i="8"/>
  <c r="W60" i="8"/>
  <c r="V60" i="8"/>
  <c r="U60" i="8"/>
  <c r="T60" i="8"/>
  <c r="S60" i="8"/>
  <c r="R60" i="8"/>
  <c r="Q60" i="8"/>
  <c r="P60" i="8"/>
  <c r="O60" i="8"/>
  <c r="N60" i="8"/>
  <c r="M60" i="8"/>
  <c r="L60" i="8"/>
  <c r="X59" i="8"/>
  <c r="W59" i="8"/>
  <c r="V59" i="8"/>
  <c r="U59" i="8"/>
  <c r="T59" i="8"/>
  <c r="S59" i="8"/>
  <c r="R59" i="8"/>
  <c r="Q59" i="8"/>
  <c r="P59" i="8"/>
  <c r="O59" i="8"/>
  <c r="N59" i="8"/>
  <c r="M59" i="8"/>
  <c r="L59" i="8"/>
  <c r="X58" i="8"/>
  <c r="W58" i="8"/>
  <c r="V58" i="8"/>
  <c r="U58" i="8"/>
  <c r="T58" i="8"/>
  <c r="S58" i="8"/>
  <c r="R58" i="8"/>
  <c r="Q58" i="8"/>
  <c r="P58" i="8"/>
  <c r="O58" i="8"/>
  <c r="N58" i="8"/>
  <c r="M58" i="8"/>
  <c r="L58" i="8"/>
  <c r="X57" i="8"/>
  <c r="W57" i="8"/>
  <c r="V57" i="8"/>
  <c r="U57" i="8"/>
  <c r="T57" i="8"/>
  <c r="S57" i="8"/>
  <c r="R57" i="8"/>
  <c r="Q57" i="8"/>
  <c r="P57" i="8"/>
  <c r="O57" i="8"/>
  <c r="N57" i="8"/>
  <c r="M57" i="8"/>
  <c r="L57" i="8"/>
  <c r="X56" i="8"/>
  <c r="W56" i="8"/>
  <c r="V56" i="8"/>
  <c r="U56" i="8"/>
  <c r="T56" i="8"/>
  <c r="S56" i="8"/>
  <c r="R56" i="8"/>
  <c r="Q56" i="8"/>
  <c r="P56" i="8"/>
  <c r="O56" i="8"/>
  <c r="N56" i="8"/>
  <c r="M56" i="8"/>
  <c r="L56" i="8"/>
  <c r="X55" i="8"/>
  <c r="W55" i="8"/>
  <c r="V55" i="8"/>
  <c r="U55" i="8"/>
  <c r="T55" i="8"/>
  <c r="S55" i="8"/>
  <c r="R55" i="8"/>
  <c r="Q55" i="8"/>
  <c r="P55" i="8"/>
  <c r="O55" i="8"/>
  <c r="N55" i="8"/>
  <c r="M55" i="8"/>
  <c r="L55" i="8"/>
  <c r="X54" i="8"/>
  <c r="W54" i="8"/>
  <c r="V54" i="8"/>
  <c r="U54" i="8"/>
  <c r="T54" i="8"/>
  <c r="S54" i="8"/>
  <c r="R54" i="8"/>
  <c r="Q54" i="8"/>
  <c r="P54" i="8"/>
  <c r="O54" i="8"/>
  <c r="N54" i="8"/>
  <c r="M54" i="8"/>
  <c r="L54" i="8"/>
  <c r="X53" i="8"/>
  <c r="W53" i="8"/>
  <c r="V53" i="8"/>
  <c r="U53" i="8"/>
  <c r="T53" i="8"/>
  <c r="S53" i="8"/>
  <c r="R53" i="8"/>
  <c r="Q53" i="8"/>
  <c r="P53" i="8"/>
  <c r="O53" i="8"/>
  <c r="N53" i="8"/>
  <c r="M53" i="8"/>
  <c r="L53" i="8"/>
  <c r="X52" i="8"/>
  <c r="W52" i="8"/>
  <c r="V52" i="8"/>
  <c r="U52" i="8"/>
  <c r="T52" i="8"/>
  <c r="S52" i="8"/>
  <c r="R52" i="8"/>
  <c r="Q52" i="8"/>
  <c r="P52" i="8"/>
  <c r="O52" i="8"/>
  <c r="N52" i="8"/>
  <c r="M52" i="8"/>
  <c r="L52" i="8"/>
  <c r="X51" i="8"/>
  <c r="W51" i="8"/>
  <c r="V51" i="8"/>
  <c r="U51" i="8"/>
  <c r="T51" i="8"/>
  <c r="S51" i="8"/>
  <c r="R51" i="8"/>
  <c r="Q51" i="8"/>
  <c r="P51" i="8"/>
  <c r="O51" i="8"/>
  <c r="N51" i="8"/>
  <c r="M51" i="8"/>
  <c r="L51" i="8"/>
  <c r="X50" i="8"/>
  <c r="W50" i="8"/>
  <c r="V50" i="8"/>
  <c r="U50" i="8"/>
  <c r="T50" i="8"/>
  <c r="S50" i="8"/>
  <c r="R50" i="8"/>
  <c r="Q50" i="8"/>
  <c r="P50" i="8"/>
  <c r="O50" i="8"/>
  <c r="N50" i="8"/>
  <c r="M50" i="8"/>
  <c r="L50" i="8"/>
  <c r="X48" i="8"/>
  <c r="W48" i="8"/>
  <c r="V48" i="8"/>
  <c r="U48" i="8"/>
  <c r="T48" i="8"/>
  <c r="S48" i="8"/>
  <c r="R48" i="8"/>
  <c r="Q48" i="8"/>
  <c r="P48" i="8"/>
  <c r="O48" i="8"/>
  <c r="N48" i="8"/>
  <c r="M48" i="8"/>
  <c r="L48" i="8"/>
  <c r="X44" i="8"/>
  <c r="W44" i="8"/>
  <c r="V44" i="8"/>
  <c r="U44" i="8"/>
  <c r="T44" i="8"/>
  <c r="S44" i="8"/>
  <c r="R44" i="8"/>
  <c r="Q44" i="8"/>
  <c r="P44" i="8"/>
  <c r="O44" i="8"/>
  <c r="N44" i="8"/>
  <c r="M44" i="8"/>
  <c r="L44" i="8"/>
  <c r="X42" i="8"/>
  <c r="W42" i="8"/>
  <c r="V42" i="8"/>
  <c r="U42" i="8"/>
  <c r="T42" i="8"/>
  <c r="S42" i="8"/>
  <c r="R42" i="8"/>
  <c r="Q42" i="8"/>
  <c r="P42" i="8"/>
  <c r="O42" i="8"/>
  <c r="N42" i="8"/>
  <c r="M42" i="8"/>
  <c r="L42" i="8"/>
  <c r="X41" i="8"/>
  <c r="W41" i="8"/>
  <c r="V41" i="8"/>
  <c r="U41" i="8"/>
  <c r="T41" i="8"/>
  <c r="S41" i="8"/>
  <c r="R41" i="8"/>
  <c r="Q41" i="8"/>
  <c r="P41" i="8"/>
  <c r="O41" i="8"/>
  <c r="N41" i="8"/>
  <c r="M41" i="8"/>
  <c r="L41" i="8"/>
  <c r="X40" i="8"/>
  <c r="W40" i="8"/>
  <c r="V40" i="8"/>
  <c r="U40" i="8"/>
  <c r="T40" i="8"/>
  <c r="S40" i="8"/>
  <c r="R40" i="8"/>
  <c r="Q40" i="8"/>
  <c r="P40" i="8"/>
  <c r="O40" i="8"/>
  <c r="N40" i="8"/>
  <c r="M40" i="8"/>
  <c r="L40" i="8"/>
  <c r="X33" i="8"/>
  <c r="W33" i="8"/>
  <c r="V33" i="8"/>
  <c r="U33" i="8"/>
  <c r="T33" i="8"/>
  <c r="S33" i="8"/>
  <c r="R33" i="8"/>
  <c r="Q33" i="8"/>
  <c r="P33" i="8"/>
  <c r="O33" i="8"/>
  <c r="N33" i="8"/>
  <c r="M33" i="8"/>
  <c r="L33" i="8"/>
  <c r="X32" i="8"/>
  <c r="W32" i="8"/>
  <c r="V32" i="8"/>
  <c r="U32" i="8"/>
  <c r="T32" i="8"/>
  <c r="S32" i="8"/>
  <c r="R32" i="8"/>
  <c r="Q32" i="8"/>
  <c r="P32" i="8"/>
  <c r="O32" i="8"/>
  <c r="N32" i="8"/>
  <c r="M32" i="8"/>
  <c r="L32" i="8"/>
  <c r="X28" i="8"/>
  <c r="W28" i="8"/>
  <c r="V28" i="8"/>
  <c r="U28" i="8"/>
  <c r="T28" i="8"/>
  <c r="S28" i="8"/>
  <c r="R28" i="8"/>
  <c r="Q28" i="8"/>
  <c r="P28" i="8"/>
  <c r="O28" i="8"/>
  <c r="N28" i="8"/>
  <c r="M28" i="8"/>
  <c r="L28" i="8"/>
  <c r="X25" i="8"/>
  <c r="W25" i="8"/>
  <c r="V25" i="8"/>
  <c r="U25" i="8"/>
  <c r="T25" i="8"/>
  <c r="S25" i="8"/>
  <c r="R25" i="8"/>
  <c r="Q25" i="8"/>
  <c r="P25" i="8"/>
  <c r="O25" i="8"/>
  <c r="N25" i="8"/>
  <c r="M25" i="8"/>
  <c r="L25" i="8"/>
  <c r="X24" i="8"/>
  <c r="W24" i="8"/>
  <c r="V24" i="8"/>
  <c r="U24" i="8"/>
  <c r="T24" i="8"/>
  <c r="S24" i="8"/>
  <c r="R24" i="8"/>
  <c r="Q24" i="8"/>
  <c r="P24" i="8"/>
  <c r="O24" i="8"/>
  <c r="N24" i="8"/>
  <c r="M24" i="8"/>
  <c r="L24" i="8"/>
  <c r="X22" i="8"/>
  <c r="W22" i="8"/>
  <c r="V22" i="8"/>
  <c r="U22" i="8"/>
  <c r="T22" i="8"/>
  <c r="S22" i="8"/>
  <c r="R22" i="8"/>
  <c r="Q22" i="8"/>
  <c r="P22" i="8"/>
  <c r="O22" i="8"/>
  <c r="N22" i="8"/>
  <c r="M22" i="8"/>
  <c r="L22" i="8"/>
  <c r="X21" i="8"/>
  <c r="W21" i="8"/>
  <c r="V21" i="8"/>
  <c r="U21" i="8"/>
  <c r="T21" i="8"/>
  <c r="S21" i="8"/>
  <c r="R21" i="8"/>
  <c r="Q21" i="8"/>
  <c r="P21" i="8"/>
  <c r="O21" i="8"/>
  <c r="N21" i="8"/>
  <c r="M21" i="8"/>
  <c r="L21" i="8"/>
  <c r="X18" i="8"/>
  <c r="W18" i="8"/>
  <c r="V18" i="8"/>
  <c r="U18" i="8"/>
  <c r="T18" i="8"/>
  <c r="S18" i="8"/>
  <c r="R18" i="8"/>
  <c r="Q18" i="8"/>
  <c r="P18" i="8"/>
  <c r="O18" i="8"/>
  <c r="N18" i="8"/>
  <c r="M18" i="8"/>
  <c r="L18" i="8"/>
  <c r="X17" i="8"/>
  <c r="W17" i="8"/>
  <c r="V17" i="8"/>
  <c r="U17" i="8"/>
  <c r="T17" i="8"/>
  <c r="S17" i="8"/>
  <c r="R17" i="8"/>
  <c r="Q17" i="8"/>
  <c r="P17" i="8"/>
  <c r="O17" i="8"/>
  <c r="N17" i="8"/>
  <c r="M17" i="8"/>
  <c r="L17" i="8"/>
  <c r="X10" i="8"/>
  <c r="W10" i="8"/>
  <c r="V10" i="8"/>
  <c r="U10" i="8"/>
  <c r="T10" i="8"/>
  <c r="S10" i="8"/>
  <c r="R10" i="8"/>
  <c r="Q10" i="8"/>
  <c r="P10" i="8"/>
  <c r="O10" i="8"/>
  <c r="N10" i="8"/>
  <c r="M10" i="8"/>
  <c r="L10" i="8"/>
  <c r="X9" i="8"/>
  <c r="W9" i="8"/>
  <c r="V9" i="8"/>
  <c r="U9" i="8"/>
  <c r="T9" i="8"/>
  <c r="S9" i="8"/>
  <c r="R9" i="8"/>
  <c r="Q9" i="8"/>
  <c r="P9" i="8"/>
  <c r="O9" i="8"/>
  <c r="N9" i="8"/>
  <c r="M9" i="8"/>
  <c r="L9" i="8"/>
  <c r="X8" i="8"/>
  <c r="W8" i="8"/>
  <c r="V8" i="8"/>
  <c r="U8" i="8"/>
  <c r="T8" i="8"/>
  <c r="S8" i="8"/>
  <c r="R8" i="8"/>
  <c r="Q8" i="8"/>
  <c r="P8" i="8"/>
  <c r="O8" i="8"/>
  <c r="N8" i="8"/>
  <c r="M8" i="8"/>
  <c r="L8" i="8"/>
  <c r="X5" i="8"/>
  <c r="W5" i="8"/>
  <c r="V5" i="8"/>
  <c r="U5" i="8"/>
  <c r="T5" i="8"/>
  <c r="S5" i="8"/>
  <c r="R5" i="8"/>
  <c r="Q5" i="8"/>
  <c r="P5" i="8"/>
  <c r="O5" i="8"/>
  <c r="N5" i="8"/>
  <c r="M5" i="8"/>
  <c r="L5" i="8"/>
  <c r="X4" i="8"/>
  <c r="W4" i="8"/>
  <c r="V4" i="8"/>
  <c r="U4" i="8"/>
  <c r="T4" i="8"/>
  <c r="S4" i="8"/>
  <c r="R4" i="8"/>
  <c r="Q4" i="8"/>
  <c r="P4" i="8"/>
  <c r="O4" i="8"/>
  <c r="N4" i="8"/>
  <c r="M4" i="8"/>
  <c r="L4" i="8"/>
  <c r="A1" i="8"/>
  <c r="X82" i="10"/>
  <c r="W82" i="10"/>
  <c r="V82" i="10"/>
  <c r="U82" i="10"/>
  <c r="T82" i="10"/>
  <c r="S82" i="10"/>
  <c r="R82" i="10"/>
  <c r="Q82" i="10"/>
  <c r="P82" i="10"/>
  <c r="O82" i="10"/>
  <c r="N82" i="10"/>
  <c r="M82" i="10"/>
  <c r="L82" i="10"/>
  <c r="X81" i="10"/>
  <c r="W81" i="10"/>
  <c r="V81" i="10"/>
  <c r="U81" i="10"/>
  <c r="T81" i="10"/>
  <c r="S81" i="10"/>
  <c r="R81" i="10"/>
  <c r="Q81" i="10"/>
  <c r="P81" i="10"/>
  <c r="O81" i="10"/>
  <c r="N81" i="10"/>
  <c r="M81" i="10"/>
  <c r="L81" i="10"/>
  <c r="X80" i="10"/>
  <c r="W80" i="10"/>
  <c r="V80" i="10"/>
  <c r="U80" i="10"/>
  <c r="T80" i="10"/>
  <c r="S80" i="10"/>
  <c r="R80" i="10"/>
  <c r="Q80" i="10"/>
  <c r="P80" i="10"/>
  <c r="O80" i="10"/>
  <c r="N80" i="10"/>
  <c r="M80" i="10"/>
  <c r="L80" i="10"/>
  <c r="X78" i="10"/>
  <c r="W78" i="10"/>
  <c r="V78" i="10"/>
  <c r="U78" i="10"/>
  <c r="T78" i="10"/>
  <c r="S78" i="10"/>
  <c r="R78" i="10"/>
  <c r="Q78" i="10"/>
  <c r="P78" i="10"/>
  <c r="O78" i="10"/>
  <c r="N78" i="10"/>
  <c r="M78" i="10"/>
  <c r="L78" i="10"/>
  <c r="X76" i="10"/>
  <c r="W76" i="10"/>
  <c r="V76" i="10"/>
  <c r="U76" i="10"/>
  <c r="T76" i="10"/>
  <c r="S76" i="10"/>
  <c r="R76" i="10"/>
  <c r="Q76" i="10"/>
  <c r="P76" i="10"/>
  <c r="O76" i="10"/>
  <c r="N76" i="10"/>
  <c r="M76" i="10"/>
  <c r="L76" i="10"/>
  <c r="X75" i="10"/>
  <c r="W75" i="10"/>
  <c r="V75" i="10"/>
  <c r="U75" i="10"/>
  <c r="T75" i="10"/>
  <c r="S75" i="10"/>
  <c r="R75" i="10"/>
  <c r="Q75" i="10"/>
  <c r="P75" i="10"/>
  <c r="O75" i="10"/>
  <c r="N75" i="10"/>
  <c r="M75" i="10"/>
  <c r="L75" i="10"/>
  <c r="X74" i="10"/>
  <c r="W74" i="10"/>
  <c r="V74" i="10"/>
  <c r="U74" i="10"/>
  <c r="T74" i="10"/>
  <c r="S74" i="10"/>
  <c r="R74" i="10"/>
  <c r="Q74" i="10"/>
  <c r="P74" i="10"/>
  <c r="O74" i="10"/>
  <c r="N74" i="10"/>
  <c r="M74" i="10"/>
  <c r="L74" i="10"/>
  <c r="X73" i="10"/>
  <c r="W73" i="10"/>
  <c r="V73" i="10"/>
  <c r="U73" i="10"/>
  <c r="T73" i="10"/>
  <c r="S73" i="10"/>
  <c r="R73" i="10"/>
  <c r="Q73" i="10"/>
  <c r="P73" i="10"/>
  <c r="O73" i="10"/>
  <c r="N73" i="10"/>
  <c r="M73" i="10"/>
  <c r="L73" i="10"/>
  <c r="X72" i="10"/>
  <c r="W72" i="10"/>
  <c r="V72" i="10"/>
  <c r="U72" i="10"/>
  <c r="T72" i="10"/>
  <c r="S72" i="10"/>
  <c r="R72" i="10"/>
  <c r="Q72" i="10"/>
  <c r="P72" i="10"/>
  <c r="O72" i="10"/>
  <c r="N72" i="10"/>
  <c r="M72" i="10"/>
  <c r="L72" i="10"/>
  <c r="X71" i="10"/>
  <c r="W71" i="10"/>
  <c r="V71" i="10"/>
  <c r="U71" i="10"/>
  <c r="T71" i="10"/>
  <c r="S71" i="10"/>
  <c r="R71" i="10"/>
  <c r="Q71" i="10"/>
  <c r="P71" i="10"/>
  <c r="O71" i="10"/>
  <c r="N71" i="10"/>
  <c r="M71" i="10"/>
  <c r="L71" i="10"/>
  <c r="X70" i="10"/>
  <c r="W70" i="10"/>
  <c r="V70" i="10"/>
  <c r="U70" i="10"/>
  <c r="T70" i="10"/>
  <c r="S70" i="10"/>
  <c r="R70" i="10"/>
  <c r="Q70" i="10"/>
  <c r="P70" i="10"/>
  <c r="O70" i="10"/>
  <c r="N70" i="10"/>
  <c r="M70" i="10"/>
  <c r="L70" i="10"/>
  <c r="X69" i="10"/>
  <c r="W69" i="10"/>
  <c r="V69" i="10"/>
  <c r="U69" i="10"/>
  <c r="T69" i="10"/>
  <c r="S69" i="10"/>
  <c r="R69" i="10"/>
  <c r="Q69" i="10"/>
  <c r="P69" i="10"/>
  <c r="O69" i="10"/>
  <c r="N69" i="10"/>
  <c r="M69" i="10"/>
  <c r="L69" i="10"/>
  <c r="X68" i="10"/>
  <c r="W68" i="10"/>
  <c r="V68" i="10"/>
  <c r="U68" i="10"/>
  <c r="T68" i="10"/>
  <c r="S68" i="10"/>
  <c r="R68" i="10"/>
  <c r="Q68" i="10"/>
  <c r="P68" i="10"/>
  <c r="O68" i="10"/>
  <c r="N68" i="10"/>
  <c r="M68" i="10"/>
  <c r="L68" i="10"/>
  <c r="X67" i="10"/>
  <c r="W67" i="10"/>
  <c r="V67" i="10"/>
  <c r="U67" i="10"/>
  <c r="T67" i="10"/>
  <c r="S67" i="10"/>
  <c r="R67" i="10"/>
  <c r="Q67" i="10"/>
  <c r="P67" i="10"/>
  <c r="O67" i="10"/>
  <c r="N67" i="10"/>
  <c r="M67" i="10"/>
  <c r="L67" i="10"/>
  <c r="X66" i="10"/>
  <c r="W66" i="10"/>
  <c r="V66" i="10"/>
  <c r="U66" i="10"/>
  <c r="T66" i="10"/>
  <c r="S66" i="10"/>
  <c r="R66" i="10"/>
  <c r="Q66" i="10"/>
  <c r="P66" i="10"/>
  <c r="O66" i="10"/>
  <c r="N66" i="10"/>
  <c r="M66" i="10"/>
  <c r="L66" i="10"/>
  <c r="X65" i="10"/>
  <c r="W65" i="10"/>
  <c r="V65" i="10"/>
  <c r="U65" i="10"/>
  <c r="T65" i="10"/>
  <c r="S65" i="10"/>
  <c r="R65" i="10"/>
  <c r="Q65" i="10"/>
  <c r="P65" i="10"/>
  <c r="O65" i="10"/>
  <c r="N65" i="10"/>
  <c r="M65" i="10"/>
  <c r="L65" i="10"/>
  <c r="X64" i="10"/>
  <c r="W64" i="10"/>
  <c r="V64" i="10"/>
  <c r="U64" i="10"/>
  <c r="T64" i="10"/>
  <c r="S64" i="10"/>
  <c r="R64" i="10"/>
  <c r="Q64" i="10"/>
  <c r="P64" i="10"/>
  <c r="O64" i="10"/>
  <c r="N64" i="10"/>
  <c r="M64" i="10"/>
  <c r="L64" i="10"/>
  <c r="X63" i="10"/>
  <c r="W63" i="10"/>
  <c r="V63" i="10"/>
  <c r="U63" i="10"/>
  <c r="T63" i="10"/>
  <c r="S63" i="10"/>
  <c r="R63" i="10"/>
  <c r="Q63" i="10"/>
  <c r="P63" i="10"/>
  <c r="O63" i="10"/>
  <c r="N63" i="10"/>
  <c r="M63" i="10"/>
  <c r="L63" i="10"/>
  <c r="X62" i="10"/>
  <c r="W62" i="10"/>
  <c r="V62" i="10"/>
  <c r="U62" i="10"/>
  <c r="T62" i="10"/>
  <c r="S62" i="10"/>
  <c r="R62" i="10"/>
  <c r="Q62" i="10"/>
  <c r="P62" i="10"/>
  <c r="O62" i="10"/>
  <c r="N62" i="10"/>
  <c r="M62" i="10"/>
  <c r="L62" i="10"/>
  <c r="X61" i="10"/>
  <c r="W61" i="10"/>
  <c r="V61" i="10"/>
  <c r="U61" i="10"/>
  <c r="T61" i="10"/>
  <c r="S61" i="10"/>
  <c r="R61" i="10"/>
  <c r="Q61" i="10"/>
  <c r="P61" i="10"/>
  <c r="O61" i="10"/>
  <c r="N61" i="10"/>
  <c r="M61" i="10"/>
  <c r="L61" i="10"/>
  <c r="X60" i="10"/>
  <c r="W60" i="10"/>
  <c r="V60" i="10"/>
  <c r="U60" i="10"/>
  <c r="T60" i="10"/>
  <c r="S60" i="10"/>
  <c r="R60" i="10"/>
  <c r="Q60" i="10"/>
  <c r="P60" i="10"/>
  <c r="O60" i="10"/>
  <c r="N60" i="10"/>
  <c r="M60" i="10"/>
  <c r="L60" i="10"/>
  <c r="X59" i="10"/>
  <c r="W59" i="10"/>
  <c r="V59" i="10"/>
  <c r="U59" i="10"/>
  <c r="T59" i="10"/>
  <c r="S59" i="10"/>
  <c r="R59" i="10"/>
  <c r="Q59" i="10"/>
  <c r="P59" i="10"/>
  <c r="O59" i="10"/>
  <c r="N59" i="10"/>
  <c r="M59" i="10"/>
  <c r="L59" i="10"/>
  <c r="X58" i="10"/>
  <c r="W58" i="10"/>
  <c r="V58" i="10"/>
  <c r="U58" i="10"/>
  <c r="T58" i="10"/>
  <c r="S58" i="10"/>
  <c r="R58" i="10"/>
  <c r="Q58" i="10"/>
  <c r="P58" i="10"/>
  <c r="O58" i="10"/>
  <c r="N58" i="10"/>
  <c r="M58" i="10"/>
  <c r="L58" i="10"/>
  <c r="X57" i="10"/>
  <c r="W57" i="10"/>
  <c r="V57" i="10"/>
  <c r="U57" i="10"/>
  <c r="T57" i="10"/>
  <c r="S57" i="10"/>
  <c r="R57" i="10"/>
  <c r="Q57" i="10"/>
  <c r="P57" i="10"/>
  <c r="O57" i="10"/>
  <c r="N57" i="10"/>
  <c r="M57" i="10"/>
  <c r="L57" i="10"/>
  <c r="X56" i="10"/>
  <c r="W56" i="10"/>
  <c r="V56" i="10"/>
  <c r="U56" i="10"/>
  <c r="T56" i="10"/>
  <c r="S56" i="10"/>
  <c r="R56" i="10"/>
  <c r="Q56" i="10"/>
  <c r="P56" i="10"/>
  <c r="O56" i="10"/>
  <c r="N56" i="10"/>
  <c r="M56" i="10"/>
  <c r="L56" i="10"/>
  <c r="X55" i="10"/>
  <c r="W55" i="10"/>
  <c r="V55" i="10"/>
  <c r="U55" i="10"/>
  <c r="T55" i="10"/>
  <c r="S55" i="10"/>
  <c r="R55" i="10"/>
  <c r="Q55" i="10"/>
  <c r="P55" i="10"/>
  <c r="O55" i="10"/>
  <c r="N55" i="10"/>
  <c r="M55" i="10"/>
  <c r="L55" i="10"/>
  <c r="X54" i="10"/>
  <c r="W54" i="10"/>
  <c r="V54" i="10"/>
  <c r="U54" i="10"/>
  <c r="T54" i="10"/>
  <c r="S54" i="10"/>
  <c r="R54" i="10"/>
  <c r="Q54" i="10"/>
  <c r="P54" i="10"/>
  <c r="O54" i="10"/>
  <c r="N54" i="10"/>
  <c r="M54" i="10"/>
  <c r="L54" i="10"/>
  <c r="X53" i="10"/>
  <c r="W53" i="10"/>
  <c r="V53" i="10"/>
  <c r="U53" i="10"/>
  <c r="T53" i="10"/>
  <c r="S53" i="10"/>
  <c r="R53" i="10"/>
  <c r="Q53" i="10"/>
  <c r="P53" i="10"/>
  <c r="O53" i="10"/>
  <c r="N53" i="10"/>
  <c r="M53" i="10"/>
  <c r="L53" i="10"/>
  <c r="X52" i="10"/>
  <c r="W52" i="10"/>
  <c r="V52" i="10"/>
  <c r="U52" i="10"/>
  <c r="T52" i="10"/>
  <c r="S52" i="10"/>
  <c r="R52" i="10"/>
  <c r="Q52" i="10"/>
  <c r="P52" i="10"/>
  <c r="O52" i="10"/>
  <c r="N52" i="10"/>
  <c r="M52" i="10"/>
  <c r="L52" i="10"/>
  <c r="X51" i="10"/>
  <c r="W51" i="10"/>
  <c r="V51" i="10"/>
  <c r="U51" i="10"/>
  <c r="T51" i="10"/>
  <c r="S51" i="10"/>
  <c r="R51" i="10"/>
  <c r="Q51" i="10"/>
  <c r="P51" i="10"/>
  <c r="O51" i="10"/>
  <c r="N51" i="10"/>
  <c r="M51" i="10"/>
  <c r="L51" i="10"/>
  <c r="X50" i="10"/>
  <c r="W50" i="10"/>
  <c r="V50" i="10"/>
  <c r="U50" i="10"/>
  <c r="T50" i="10"/>
  <c r="S50" i="10"/>
  <c r="R50" i="10"/>
  <c r="Q50" i="10"/>
  <c r="P50" i="10"/>
  <c r="O50" i="10"/>
  <c r="N50" i="10"/>
  <c r="M50" i="10"/>
  <c r="L50" i="10"/>
  <c r="X49" i="10"/>
  <c r="W49" i="10"/>
  <c r="V49" i="10"/>
  <c r="U49" i="10"/>
  <c r="T49" i="10"/>
  <c r="S49" i="10"/>
  <c r="R49" i="10"/>
  <c r="Q49" i="10"/>
  <c r="P49" i="10"/>
  <c r="O49" i="10"/>
  <c r="N49" i="10"/>
  <c r="M49" i="10"/>
  <c r="L49" i="10"/>
  <c r="X48" i="10"/>
  <c r="W48" i="10"/>
  <c r="V48" i="10"/>
  <c r="U48" i="10"/>
  <c r="T48" i="10"/>
  <c r="S48" i="10"/>
  <c r="R48" i="10"/>
  <c r="Q48" i="10"/>
  <c r="P48" i="10"/>
  <c r="O48" i="10"/>
  <c r="N48" i="10"/>
  <c r="M48" i="10"/>
  <c r="L48" i="10"/>
  <c r="X47" i="10"/>
  <c r="W47" i="10"/>
  <c r="V47" i="10"/>
  <c r="U47" i="10"/>
  <c r="T47" i="10"/>
  <c r="S47" i="10"/>
  <c r="R47" i="10"/>
  <c r="Q47" i="10"/>
  <c r="P47" i="10"/>
  <c r="O47" i="10"/>
  <c r="N47" i="10"/>
  <c r="M47" i="10"/>
  <c r="L47" i="10"/>
  <c r="X46" i="10"/>
  <c r="W46" i="10"/>
  <c r="V46" i="10"/>
  <c r="U46" i="10"/>
  <c r="T46" i="10"/>
  <c r="S46" i="10"/>
  <c r="R46" i="10"/>
  <c r="Q46" i="10"/>
  <c r="P46" i="10"/>
  <c r="O46" i="10"/>
  <c r="N46" i="10"/>
  <c r="M46" i="10"/>
  <c r="L46" i="10"/>
  <c r="X45" i="10"/>
  <c r="W45" i="10"/>
  <c r="V45" i="10"/>
  <c r="U45" i="10"/>
  <c r="T45" i="10"/>
  <c r="S45" i="10"/>
  <c r="R45" i="10"/>
  <c r="Q45" i="10"/>
  <c r="P45" i="10"/>
  <c r="O45" i="10"/>
  <c r="N45" i="10"/>
  <c r="M45" i="10"/>
  <c r="L45" i="10"/>
  <c r="X44" i="10"/>
  <c r="W44" i="10"/>
  <c r="V44" i="10"/>
  <c r="U44" i="10"/>
  <c r="T44" i="10"/>
  <c r="S44" i="10"/>
  <c r="R44" i="10"/>
  <c r="Q44" i="10"/>
  <c r="P44" i="10"/>
  <c r="O44" i="10"/>
  <c r="N44" i="10"/>
  <c r="M44" i="10"/>
  <c r="L44" i="10"/>
  <c r="X43" i="10"/>
  <c r="W43" i="10"/>
  <c r="V43" i="10"/>
  <c r="U43" i="10"/>
  <c r="T43" i="10"/>
  <c r="S43" i="10"/>
  <c r="R43" i="10"/>
  <c r="Q43" i="10"/>
  <c r="P43" i="10"/>
  <c r="O43" i="10"/>
  <c r="N43" i="10"/>
  <c r="M43" i="10"/>
  <c r="L43" i="10"/>
  <c r="X42" i="10"/>
  <c r="W42" i="10"/>
  <c r="V42" i="10"/>
  <c r="U42" i="10"/>
  <c r="T42" i="10"/>
  <c r="S42" i="10"/>
  <c r="R42" i="10"/>
  <c r="Q42" i="10"/>
  <c r="P42" i="10"/>
  <c r="O42" i="10"/>
  <c r="N42" i="10"/>
  <c r="M42" i="10"/>
  <c r="L42" i="10"/>
  <c r="X41" i="10"/>
  <c r="W41" i="10"/>
  <c r="V41" i="10"/>
  <c r="U41" i="10"/>
  <c r="T41" i="10"/>
  <c r="S41" i="10"/>
  <c r="R41" i="10"/>
  <c r="Q41" i="10"/>
  <c r="P41" i="10"/>
  <c r="O41" i="10"/>
  <c r="N41" i="10"/>
  <c r="M41" i="10"/>
  <c r="L41" i="10"/>
  <c r="X40" i="10"/>
  <c r="W40" i="10"/>
  <c r="V40" i="10"/>
  <c r="U40" i="10"/>
  <c r="T40" i="10"/>
  <c r="S40" i="10"/>
  <c r="R40" i="10"/>
  <c r="Q40" i="10"/>
  <c r="P40" i="10"/>
  <c r="O40" i="10"/>
  <c r="N40" i="10"/>
  <c r="M40" i="10"/>
  <c r="L40" i="10"/>
  <c r="X39" i="10"/>
  <c r="W39" i="10"/>
  <c r="V39" i="10"/>
  <c r="U39" i="10"/>
  <c r="T39" i="10"/>
  <c r="S39" i="10"/>
  <c r="R39" i="10"/>
  <c r="Q39" i="10"/>
  <c r="P39" i="10"/>
  <c r="O39" i="10"/>
  <c r="N39" i="10"/>
  <c r="M39" i="10"/>
  <c r="L39" i="10"/>
  <c r="X38" i="10"/>
  <c r="W38" i="10"/>
  <c r="V38" i="10"/>
  <c r="U38" i="10"/>
  <c r="T38" i="10"/>
  <c r="S38" i="10"/>
  <c r="R38" i="10"/>
  <c r="Q38" i="10"/>
  <c r="P38" i="10"/>
  <c r="O38" i="10"/>
  <c r="N38" i="10"/>
  <c r="M38" i="10"/>
  <c r="L38" i="10"/>
  <c r="X37" i="10"/>
  <c r="W37" i="10"/>
  <c r="V37" i="10"/>
  <c r="U37" i="10"/>
  <c r="T37" i="10"/>
  <c r="S37" i="10"/>
  <c r="R37" i="10"/>
  <c r="Q37" i="10"/>
  <c r="P37" i="10"/>
  <c r="O37" i="10"/>
  <c r="N37" i="10"/>
  <c r="M37" i="10"/>
  <c r="L37" i="10"/>
  <c r="X32" i="10"/>
  <c r="W32" i="10"/>
  <c r="V32" i="10"/>
  <c r="U32" i="10"/>
  <c r="T32" i="10"/>
  <c r="S32" i="10"/>
  <c r="R32" i="10"/>
  <c r="Q32" i="10"/>
  <c r="P32" i="10"/>
  <c r="O32" i="10"/>
  <c r="N32" i="10"/>
  <c r="M32" i="10"/>
  <c r="L32" i="10"/>
  <c r="V31" i="10"/>
  <c r="R31" i="10"/>
  <c r="X23" i="10"/>
  <c r="W23" i="10"/>
  <c r="V23" i="10"/>
  <c r="U23" i="10"/>
  <c r="T23" i="10"/>
  <c r="S23" i="10"/>
  <c r="R23" i="10"/>
  <c r="Q23" i="10"/>
  <c r="P23" i="10"/>
  <c r="O23" i="10"/>
  <c r="N23" i="10"/>
  <c r="M23" i="10"/>
  <c r="L23" i="10"/>
  <c r="X19" i="10"/>
  <c r="W19" i="10"/>
  <c r="V19" i="10"/>
  <c r="U19" i="10"/>
  <c r="T19" i="10"/>
  <c r="S19" i="10"/>
  <c r="R19" i="10"/>
  <c r="Q19" i="10"/>
  <c r="P19" i="10"/>
  <c r="O19" i="10"/>
  <c r="N19" i="10"/>
  <c r="M19" i="10"/>
  <c r="L19" i="10"/>
  <c r="V18" i="10"/>
  <c r="R18" i="10"/>
  <c r="X16" i="10"/>
  <c r="W16" i="10"/>
  <c r="V16" i="10"/>
  <c r="U16" i="10"/>
  <c r="T16" i="10"/>
  <c r="S16" i="10"/>
  <c r="R16" i="10"/>
  <c r="Q16" i="10"/>
  <c r="P16" i="10"/>
  <c r="O16" i="10"/>
  <c r="N16" i="10"/>
  <c r="M16" i="10"/>
  <c r="L16" i="10"/>
  <c r="X14" i="10"/>
  <c r="W14" i="10"/>
  <c r="V14" i="10"/>
  <c r="U14" i="10"/>
  <c r="T14" i="10"/>
  <c r="S14" i="10"/>
  <c r="R14" i="10"/>
  <c r="Q14" i="10"/>
  <c r="P14" i="10"/>
  <c r="O14" i="10"/>
  <c r="N14" i="10"/>
  <c r="M14" i="10"/>
  <c r="L14" i="10"/>
  <c r="X13" i="10"/>
  <c r="W13" i="10"/>
  <c r="V13" i="10"/>
  <c r="U13" i="10"/>
  <c r="T13" i="10"/>
  <c r="S13" i="10"/>
  <c r="R13" i="10"/>
  <c r="Q13" i="10"/>
  <c r="P13" i="10"/>
  <c r="O13" i="10"/>
  <c r="N13" i="10"/>
  <c r="M13" i="10"/>
  <c r="L13" i="10"/>
  <c r="X12" i="10"/>
  <c r="W12" i="10"/>
  <c r="V12" i="10"/>
  <c r="U12" i="10"/>
  <c r="T12" i="10"/>
  <c r="S12" i="10"/>
  <c r="R12" i="10"/>
  <c r="Q12" i="10"/>
  <c r="P12" i="10"/>
  <c r="O12" i="10"/>
  <c r="N12" i="10"/>
  <c r="M12" i="10"/>
  <c r="L12" i="10"/>
  <c r="X11" i="10"/>
  <c r="W11" i="10"/>
  <c r="V11" i="10"/>
  <c r="U11" i="10"/>
  <c r="T11" i="10"/>
  <c r="S11" i="10"/>
  <c r="R11" i="10"/>
  <c r="Q11" i="10"/>
  <c r="P11" i="10"/>
  <c r="O11" i="10"/>
  <c r="N11" i="10"/>
  <c r="M11" i="10"/>
  <c r="L11" i="10"/>
  <c r="X10" i="10"/>
  <c r="W10" i="10"/>
  <c r="V10" i="10"/>
  <c r="U10" i="10"/>
  <c r="T10" i="10"/>
  <c r="S10" i="10"/>
  <c r="R10" i="10"/>
  <c r="Q10" i="10"/>
  <c r="P10" i="10"/>
  <c r="O10" i="10"/>
  <c r="N10" i="10"/>
  <c r="M10" i="10"/>
  <c r="L10" i="10"/>
  <c r="X8" i="10"/>
  <c r="W8" i="10"/>
  <c r="V8" i="10"/>
  <c r="U8" i="10"/>
  <c r="T8" i="10"/>
  <c r="S8" i="10"/>
  <c r="R8" i="10"/>
  <c r="Q8" i="10"/>
  <c r="P8" i="10"/>
  <c r="O8" i="10"/>
  <c r="N8" i="10"/>
  <c r="M8" i="10"/>
  <c r="L8" i="10"/>
  <c r="X7" i="10"/>
  <c r="W7" i="10"/>
  <c r="V7" i="10"/>
  <c r="U7" i="10"/>
  <c r="T7" i="10"/>
  <c r="S7" i="10"/>
  <c r="R7" i="10"/>
  <c r="Q7" i="10"/>
  <c r="P7" i="10"/>
  <c r="O7" i="10"/>
  <c r="N7" i="10"/>
  <c r="M7" i="10"/>
  <c r="L7" i="10"/>
  <c r="X4" i="10"/>
  <c r="W4" i="10"/>
  <c r="V4" i="10"/>
  <c r="U4" i="10"/>
  <c r="T4" i="10"/>
  <c r="S4" i="10"/>
  <c r="R4" i="10"/>
  <c r="Q4" i="10"/>
  <c r="P4" i="10"/>
  <c r="O4" i="10"/>
  <c r="N4" i="10"/>
  <c r="M4" i="10"/>
  <c r="L4" i="10"/>
  <c r="X3" i="10"/>
  <c r="W3" i="10"/>
  <c r="V3" i="10"/>
  <c r="U3" i="10"/>
  <c r="T3" i="10"/>
  <c r="S3" i="10"/>
  <c r="R3" i="10"/>
  <c r="Q3" i="10"/>
  <c r="P3" i="10"/>
  <c r="O3" i="10"/>
  <c r="N3" i="10"/>
  <c r="M3" i="10"/>
  <c r="L3" i="10"/>
  <c r="A1" i="10"/>
  <c r="X58" i="11"/>
  <c r="W58" i="11"/>
  <c r="V58" i="11"/>
  <c r="U58" i="11"/>
  <c r="T58" i="11"/>
  <c r="S58" i="11"/>
  <c r="R58" i="11"/>
  <c r="Q58" i="11"/>
  <c r="P58" i="11"/>
  <c r="O58" i="11"/>
  <c r="N58" i="11"/>
  <c r="M58" i="11"/>
  <c r="L58" i="11"/>
  <c r="X57" i="11"/>
  <c r="W57" i="11"/>
  <c r="V57" i="11"/>
  <c r="U57" i="11"/>
  <c r="T57" i="11"/>
  <c r="S57" i="11"/>
  <c r="R57" i="11"/>
  <c r="Q57" i="11"/>
  <c r="P57" i="11"/>
  <c r="O57" i="11"/>
  <c r="N57" i="11"/>
  <c r="M57" i="11"/>
  <c r="L57" i="11"/>
  <c r="X56" i="11"/>
  <c r="W56" i="11"/>
  <c r="V56" i="11"/>
  <c r="U56" i="11"/>
  <c r="T56" i="11"/>
  <c r="S56" i="11"/>
  <c r="R56" i="11"/>
  <c r="Q56" i="11"/>
  <c r="P56" i="11"/>
  <c r="O56" i="11"/>
  <c r="N56" i="11"/>
  <c r="M56" i="11"/>
  <c r="L56" i="11"/>
  <c r="X55" i="11"/>
  <c r="W55" i="11"/>
  <c r="V55" i="11"/>
  <c r="U55" i="11"/>
  <c r="T55" i="11"/>
  <c r="S55" i="11"/>
  <c r="R55" i="11"/>
  <c r="Q55" i="11"/>
  <c r="P55" i="11"/>
  <c r="O55" i="11"/>
  <c r="N55" i="11"/>
  <c r="M55" i="11"/>
  <c r="L55" i="11"/>
  <c r="X54" i="11"/>
  <c r="W54" i="11"/>
  <c r="V54" i="11"/>
  <c r="U54" i="11"/>
  <c r="T54" i="11"/>
  <c r="S54" i="11"/>
  <c r="R54" i="11"/>
  <c r="Q54" i="11"/>
  <c r="P54" i="11"/>
  <c r="O54" i="11"/>
  <c r="N54" i="11"/>
  <c r="M54" i="11"/>
  <c r="L54" i="11"/>
  <c r="X53" i="11"/>
  <c r="W53" i="11"/>
  <c r="V53" i="11"/>
  <c r="U53" i="11"/>
  <c r="T53" i="11"/>
  <c r="S53" i="11"/>
  <c r="R53" i="11"/>
  <c r="Q53" i="11"/>
  <c r="P53" i="11"/>
  <c r="O53" i="11"/>
  <c r="N53" i="11"/>
  <c r="M53" i="11"/>
  <c r="L53" i="11"/>
  <c r="X52" i="11"/>
  <c r="W52" i="11"/>
  <c r="V52" i="11"/>
  <c r="U52" i="11"/>
  <c r="T52" i="11"/>
  <c r="S52" i="11"/>
  <c r="R52" i="11"/>
  <c r="Q52" i="11"/>
  <c r="P52" i="11"/>
  <c r="O52" i="11"/>
  <c r="N52" i="11"/>
  <c r="M52" i="11"/>
  <c r="L52" i="11"/>
  <c r="X51" i="11"/>
  <c r="W51" i="11"/>
  <c r="V51" i="11"/>
  <c r="U51" i="11"/>
  <c r="T51" i="11"/>
  <c r="S51" i="11"/>
  <c r="R51" i="11"/>
  <c r="Q51" i="11"/>
  <c r="P51" i="11"/>
  <c r="O51" i="11"/>
  <c r="N51" i="11"/>
  <c r="M51" i="11"/>
  <c r="L51" i="11"/>
  <c r="X50" i="11"/>
  <c r="W50" i="11"/>
  <c r="V50" i="11"/>
  <c r="U50" i="11"/>
  <c r="T50" i="11"/>
  <c r="S50" i="11"/>
  <c r="R50" i="11"/>
  <c r="Q50" i="11"/>
  <c r="P50" i="11"/>
  <c r="O50" i="11"/>
  <c r="N50" i="11"/>
  <c r="M50" i="11"/>
  <c r="L50" i="11"/>
  <c r="X49" i="11"/>
  <c r="W49" i="11"/>
  <c r="V49" i="11"/>
  <c r="U49" i="11"/>
  <c r="T49" i="11"/>
  <c r="S49" i="11"/>
  <c r="R49" i="11"/>
  <c r="Q49" i="11"/>
  <c r="P49" i="11"/>
  <c r="O49" i="11"/>
  <c r="N49" i="11"/>
  <c r="M49" i="11"/>
  <c r="L49" i="11"/>
  <c r="X48" i="11"/>
  <c r="W48" i="11"/>
  <c r="V48" i="11"/>
  <c r="U48" i="11"/>
  <c r="T48" i="11"/>
  <c r="S48" i="11"/>
  <c r="R48" i="11"/>
  <c r="Q48" i="11"/>
  <c r="P48" i="11"/>
  <c r="O48" i="11"/>
  <c r="N48" i="11"/>
  <c r="M48" i="11"/>
  <c r="L48" i="11"/>
  <c r="X47" i="11"/>
  <c r="W47" i="11"/>
  <c r="V47" i="11"/>
  <c r="U47" i="11"/>
  <c r="T47" i="11"/>
  <c r="S47" i="11"/>
  <c r="R47" i="11"/>
  <c r="Q47" i="11"/>
  <c r="P47" i="11"/>
  <c r="O47" i="11"/>
  <c r="N47" i="11"/>
  <c r="M47" i="11"/>
  <c r="L47" i="11"/>
  <c r="X46" i="11"/>
  <c r="W46" i="11"/>
  <c r="V46" i="11"/>
  <c r="U46" i="11"/>
  <c r="T46" i="11"/>
  <c r="S46" i="11"/>
  <c r="R46" i="11"/>
  <c r="Q46" i="11"/>
  <c r="P46" i="11"/>
  <c r="O46" i="11"/>
  <c r="N46" i="11"/>
  <c r="M46" i="11"/>
  <c r="L46" i="11"/>
  <c r="X45" i="11"/>
  <c r="W45" i="11"/>
  <c r="V45" i="11"/>
  <c r="U45" i="11"/>
  <c r="T45" i="11"/>
  <c r="S45" i="11"/>
  <c r="R45" i="11"/>
  <c r="Q45" i="11"/>
  <c r="P45" i="11"/>
  <c r="O45" i="11"/>
  <c r="N45" i="11"/>
  <c r="M45" i="11"/>
  <c r="L45" i="11"/>
  <c r="X44" i="11"/>
  <c r="W44" i="11"/>
  <c r="V44" i="11"/>
  <c r="U44" i="11"/>
  <c r="T44" i="11"/>
  <c r="S44" i="11"/>
  <c r="R44" i="11"/>
  <c r="Q44" i="11"/>
  <c r="P44" i="11"/>
  <c r="O44" i="11"/>
  <c r="N44" i="11"/>
  <c r="M44" i="11"/>
  <c r="L44" i="11"/>
  <c r="X43" i="11"/>
  <c r="W43" i="11"/>
  <c r="V43" i="11"/>
  <c r="U43" i="11"/>
  <c r="T43" i="11"/>
  <c r="S43" i="11"/>
  <c r="R43" i="11"/>
  <c r="Q43" i="11"/>
  <c r="P43" i="11"/>
  <c r="O43" i="11"/>
  <c r="N43" i="11"/>
  <c r="M43" i="11"/>
  <c r="L43" i="11"/>
  <c r="X42" i="11"/>
  <c r="W42" i="11"/>
  <c r="V42" i="11"/>
  <c r="U42" i="11"/>
  <c r="T42" i="11"/>
  <c r="S42" i="11"/>
  <c r="R42" i="11"/>
  <c r="Q42" i="11"/>
  <c r="P42" i="11"/>
  <c r="O42" i="11"/>
  <c r="N42" i="11"/>
  <c r="M42" i="11"/>
  <c r="L42" i="11"/>
  <c r="X41" i="11"/>
  <c r="W41" i="11"/>
  <c r="V41" i="11"/>
  <c r="U41" i="11"/>
  <c r="T41" i="11"/>
  <c r="S41" i="11"/>
  <c r="R41" i="11"/>
  <c r="Q41" i="11"/>
  <c r="P41" i="11"/>
  <c r="O41" i="11"/>
  <c r="N41" i="11"/>
  <c r="M41" i="11"/>
  <c r="L41" i="11"/>
  <c r="X40" i="11"/>
  <c r="W40" i="11"/>
  <c r="V40" i="11"/>
  <c r="U40" i="11"/>
  <c r="T40" i="11"/>
  <c r="S40" i="11"/>
  <c r="R40" i="11"/>
  <c r="Q40" i="11"/>
  <c r="P40" i="11"/>
  <c r="O40" i="11"/>
  <c r="N40" i="11"/>
  <c r="M40" i="11"/>
  <c r="L40" i="11"/>
  <c r="X39" i="11"/>
  <c r="W39" i="11"/>
  <c r="V39" i="11"/>
  <c r="U39" i="11"/>
  <c r="T39" i="11"/>
  <c r="S39" i="11"/>
  <c r="R39" i="11"/>
  <c r="Q39" i="11"/>
  <c r="P39" i="11"/>
  <c r="O39" i="11"/>
  <c r="N39" i="11"/>
  <c r="M39" i="11"/>
  <c r="L39" i="11"/>
  <c r="X38" i="11"/>
  <c r="W38" i="11"/>
  <c r="V38" i="11"/>
  <c r="U38" i="11"/>
  <c r="T38" i="11"/>
  <c r="S38" i="11"/>
  <c r="R38" i="11"/>
  <c r="Q38" i="11"/>
  <c r="P38" i="11"/>
  <c r="O38" i="11"/>
  <c r="N38" i="11"/>
  <c r="M38" i="11"/>
  <c r="L38" i="11"/>
  <c r="X37" i="11"/>
  <c r="W37" i="11"/>
  <c r="V37" i="11"/>
  <c r="U37" i="11"/>
  <c r="T37" i="11"/>
  <c r="S37" i="11"/>
  <c r="R37" i="11"/>
  <c r="Q37" i="11"/>
  <c r="P37" i="11"/>
  <c r="O37" i="11"/>
  <c r="N37" i="11"/>
  <c r="M37" i="11"/>
  <c r="L37" i="11"/>
  <c r="X36" i="11"/>
  <c r="W36" i="11"/>
  <c r="V36" i="11"/>
  <c r="U36" i="11"/>
  <c r="T36" i="11"/>
  <c r="S36" i="11"/>
  <c r="R36" i="11"/>
  <c r="Q36" i="11"/>
  <c r="P36" i="11"/>
  <c r="O36" i="11"/>
  <c r="N36" i="11"/>
  <c r="M36" i="11"/>
  <c r="L36" i="11"/>
  <c r="X35" i="11"/>
  <c r="W35" i="11"/>
  <c r="V35" i="11"/>
  <c r="U35" i="11"/>
  <c r="T35" i="11"/>
  <c r="S35" i="11"/>
  <c r="R35" i="11"/>
  <c r="Q35" i="11"/>
  <c r="P35" i="11"/>
  <c r="O35" i="11"/>
  <c r="N35" i="11"/>
  <c r="M35" i="11"/>
  <c r="L35" i="11"/>
  <c r="X34" i="11"/>
  <c r="W34" i="11"/>
  <c r="V34" i="11"/>
  <c r="U34" i="11"/>
  <c r="T34" i="11"/>
  <c r="S34" i="11"/>
  <c r="R34" i="11"/>
  <c r="Q34" i="11"/>
  <c r="P34" i="11"/>
  <c r="O34" i="11"/>
  <c r="N34" i="11"/>
  <c r="M34" i="11"/>
  <c r="L34" i="11"/>
  <c r="X33" i="11"/>
  <c r="W33" i="11"/>
  <c r="V33" i="11"/>
  <c r="U33" i="11"/>
  <c r="T33" i="11"/>
  <c r="S33" i="11"/>
  <c r="R33" i="11"/>
  <c r="Q33" i="11"/>
  <c r="P33" i="11"/>
  <c r="O33" i="11"/>
  <c r="N33" i="11"/>
  <c r="M33" i="11"/>
  <c r="L33" i="11"/>
  <c r="X32" i="11"/>
  <c r="W32" i="11"/>
  <c r="V32" i="11"/>
  <c r="U32" i="11"/>
  <c r="T32" i="11"/>
  <c r="S32" i="11"/>
  <c r="R32" i="11"/>
  <c r="Q32" i="11"/>
  <c r="P32" i="11"/>
  <c r="O32" i="11"/>
  <c r="N32" i="11"/>
  <c r="M32" i="11"/>
  <c r="L32" i="11"/>
  <c r="X31" i="11"/>
  <c r="W31" i="11"/>
  <c r="V31" i="11"/>
  <c r="U31" i="11"/>
  <c r="T31" i="11"/>
  <c r="S31" i="11"/>
  <c r="R31" i="11"/>
  <c r="Q31" i="11"/>
  <c r="P31" i="11"/>
  <c r="O31" i="11"/>
  <c r="N31" i="11"/>
  <c r="M31" i="11"/>
  <c r="L31" i="11"/>
  <c r="X30" i="11"/>
  <c r="W30" i="11"/>
  <c r="V30" i="11"/>
  <c r="U30" i="11"/>
  <c r="T30" i="11"/>
  <c r="S30" i="11"/>
  <c r="R30" i="11"/>
  <c r="Q30" i="11"/>
  <c r="P30" i="11"/>
  <c r="O30" i="11"/>
  <c r="N30" i="11"/>
  <c r="M30" i="11"/>
  <c r="L30" i="11"/>
  <c r="X29" i="11"/>
  <c r="W29" i="11"/>
  <c r="V29" i="11"/>
  <c r="U29" i="11"/>
  <c r="T29" i="11"/>
  <c r="S29" i="11"/>
  <c r="R29" i="11"/>
  <c r="Q29" i="11"/>
  <c r="P29" i="11"/>
  <c r="O29" i="11"/>
  <c r="N29" i="11"/>
  <c r="M29" i="11"/>
  <c r="L29" i="11"/>
  <c r="X28" i="11"/>
  <c r="W28" i="11"/>
  <c r="V28" i="11"/>
  <c r="U28" i="11"/>
  <c r="T28" i="11"/>
  <c r="S28" i="11"/>
  <c r="R28" i="11"/>
  <c r="Q28" i="11"/>
  <c r="P28" i="11"/>
  <c r="O28" i="11"/>
  <c r="N28" i="11"/>
  <c r="M28" i="11"/>
  <c r="L28" i="11"/>
  <c r="X27" i="11"/>
  <c r="W27" i="11"/>
  <c r="V27" i="11"/>
  <c r="U27" i="11"/>
  <c r="T27" i="11"/>
  <c r="S27" i="11"/>
  <c r="R27" i="11"/>
  <c r="Q27" i="11"/>
  <c r="P27" i="11"/>
  <c r="O27" i="11"/>
  <c r="N27" i="11"/>
  <c r="M27" i="11"/>
  <c r="L27" i="11"/>
  <c r="X26" i="11"/>
  <c r="W26" i="11"/>
  <c r="V26" i="11"/>
  <c r="U26" i="11"/>
  <c r="T26" i="11"/>
  <c r="S26" i="11"/>
  <c r="R26" i="11"/>
  <c r="Q26" i="11"/>
  <c r="P26" i="11"/>
  <c r="O26" i="11"/>
  <c r="N26" i="11"/>
  <c r="M26" i="11"/>
  <c r="L26" i="11"/>
  <c r="X25" i="11"/>
  <c r="W25" i="11"/>
  <c r="V25" i="11"/>
  <c r="U25" i="11"/>
  <c r="T25" i="11"/>
  <c r="S25" i="11"/>
  <c r="R25" i="11"/>
  <c r="Q25" i="11"/>
  <c r="P25" i="11"/>
  <c r="O25" i="11"/>
  <c r="N25" i="11"/>
  <c r="M25" i="11"/>
  <c r="L25" i="11"/>
  <c r="X24" i="11"/>
  <c r="W24" i="11"/>
  <c r="V24" i="11"/>
  <c r="U24" i="11"/>
  <c r="T24" i="11"/>
  <c r="S24" i="11"/>
  <c r="R24" i="11"/>
  <c r="Q24" i="11"/>
  <c r="P24" i="11"/>
  <c r="O24" i="11"/>
  <c r="N24" i="11"/>
  <c r="M24" i="11"/>
  <c r="L24" i="11"/>
  <c r="X23" i="11"/>
  <c r="W23" i="11"/>
  <c r="V23" i="11"/>
  <c r="U23" i="11"/>
  <c r="T23" i="11"/>
  <c r="S23" i="11"/>
  <c r="R23" i="11"/>
  <c r="Q23" i="11"/>
  <c r="P23" i="11"/>
  <c r="O23" i="11"/>
  <c r="N23" i="11"/>
  <c r="M23" i="11"/>
  <c r="L23" i="11"/>
  <c r="X22" i="11"/>
  <c r="W22" i="11"/>
  <c r="V22" i="11"/>
  <c r="U22" i="11"/>
  <c r="T22" i="11"/>
  <c r="S22" i="11"/>
  <c r="R22" i="11"/>
  <c r="Q22" i="11"/>
  <c r="P22" i="11"/>
  <c r="O22" i="11"/>
  <c r="N22" i="11"/>
  <c r="M22" i="11"/>
  <c r="L22" i="11"/>
  <c r="X21" i="11"/>
  <c r="W21" i="11"/>
  <c r="V21" i="11"/>
  <c r="U21" i="11"/>
  <c r="T21" i="11"/>
  <c r="S21" i="11"/>
  <c r="R21" i="11"/>
  <c r="Q21" i="11"/>
  <c r="P21" i="11"/>
  <c r="O21" i="11"/>
  <c r="N21" i="11"/>
  <c r="M21" i="11"/>
  <c r="L21" i="11"/>
  <c r="X20" i="11"/>
  <c r="W20" i="11"/>
  <c r="V20" i="11"/>
  <c r="U20" i="11"/>
  <c r="T20" i="11"/>
  <c r="S20" i="11"/>
  <c r="R20" i="11"/>
  <c r="Q20" i="11"/>
  <c r="P20" i="11"/>
  <c r="O20" i="11"/>
  <c r="N20" i="11"/>
  <c r="M20" i="11"/>
  <c r="L20" i="11"/>
  <c r="X19" i="11"/>
  <c r="W19" i="11"/>
  <c r="V19" i="11"/>
  <c r="U19" i="11"/>
  <c r="T19" i="11"/>
  <c r="S19" i="11"/>
  <c r="R19" i="11"/>
  <c r="Q19" i="11"/>
  <c r="P19" i="11"/>
  <c r="O19" i="11"/>
  <c r="N19" i="11"/>
  <c r="M19" i="11"/>
  <c r="L19" i="11"/>
  <c r="X18" i="11"/>
  <c r="W18" i="11"/>
  <c r="V18" i="11"/>
  <c r="U18" i="11"/>
  <c r="T18" i="11"/>
  <c r="S18" i="11"/>
  <c r="R18" i="11"/>
  <c r="Q18" i="11"/>
  <c r="P18" i="11"/>
  <c r="O18" i="11"/>
  <c r="N18" i="11"/>
  <c r="M18" i="11"/>
  <c r="L18" i="11"/>
  <c r="X17" i="11"/>
  <c r="W17" i="11"/>
  <c r="V17" i="11"/>
  <c r="U17" i="11"/>
  <c r="T17" i="11"/>
  <c r="S17" i="11"/>
  <c r="R17" i="11"/>
  <c r="Q17" i="11"/>
  <c r="P17" i="11"/>
  <c r="O17" i="11"/>
  <c r="N17" i="11"/>
  <c r="M17" i="11"/>
  <c r="L17" i="11"/>
  <c r="X16" i="11"/>
  <c r="W16" i="11"/>
  <c r="V16" i="11"/>
  <c r="U16" i="11"/>
  <c r="T16" i="11"/>
  <c r="S16" i="11"/>
  <c r="R16" i="11"/>
  <c r="Q16" i="11"/>
  <c r="P16" i="11"/>
  <c r="O16" i="11"/>
  <c r="N16" i="11"/>
  <c r="M16" i="11"/>
  <c r="L16" i="11"/>
  <c r="X15" i="11"/>
  <c r="W15" i="11"/>
  <c r="V15" i="11"/>
  <c r="U15" i="11"/>
  <c r="T15" i="11"/>
  <c r="S15" i="11"/>
  <c r="R15" i="11"/>
  <c r="Q15" i="11"/>
  <c r="P15" i="11"/>
  <c r="O15" i="11"/>
  <c r="N15" i="11"/>
  <c r="M15" i="11"/>
  <c r="L15" i="11"/>
  <c r="X14" i="11"/>
  <c r="W14" i="11"/>
  <c r="V14" i="11"/>
  <c r="U14" i="11"/>
  <c r="T14" i="11"/>
  <c r="S14" i="11"/>
  <c r="R14" i="11"/>
  <c r="Q14" i="11"/>
  <c r="P14" i="11"/>
  <c r="O14" i="11"/>
  <c r="N14" i="11"/>
  <c r="M14" i="11"/>
  <c r="L14" i="11"/>
  <c r="X13" i="11"/>
  <c r="W13" i="11"/>
  <c r="V13" i="11"/>
  <c r="U13" i="11"/>
  <c r="T13" i="11"/>
  <c r="S13" i="11"/>
  <c r="R13" i="11"/>
  <c r="Q13" i="11"/>
  <c r="P13" i="11"/>
  <c r="O13" i="11"/>
  <c r="N13" i="11"/>
  <c r="M13" i="11"/>
  <c r="L13" i="11"/>
  <c r="X12" i="11"/>
  <c r="W12" i="11"/>
  <c r="V12" i="11"/>
  <c r="U12" i="11"/>
  <c r="T12" i="11"/>
  <c r="S12" i="11"/>
  <c r="R12" i="11"/>
  <c r="Q12" i="11"/>
  <c r="P12" i="11"/>
  <c r="O12" i="11"/>
  <c r="N12" i="11"/>
  <c r="M12" i="11"/>
  <c r="L12" i="11"/>
  <c r="X11" i="11"/>
  <c r="W11" i="11"/>
  <c r="V11" i="11"/>
  <c r="U11" i="11"/>
  <c r="T11" i="11"/>
  <c r="S11" i="11"/>
  <c r="R11" i="11"/>
  <c r="Q11" i="11"/>
  <c r="P11" i="11"/>
  <c r="O11" i="11"/>
  <c r="N11" i="11"/>
  <c r="M11" i="11"/>
  <c r="L11" i="11"/>
  <c r="X10" i="11"/>
  <c r="W10" i="11"/>
  <c r="V10" i="11"/>
  <c r="U10" i="11"/>
  <c r="T10" i="11"/>
  <c r="S10" i="11"/>
  <c r="R10" i="11"/>
  <c r="Q10" i="11"/>
  <c r="P10" i="11"/>
  <c r="O10" i="11"/>
  <c r="N10" i="11"/>
  <c r="M10" i="11"/>
  <c r="L10" i="11"/>
  <c r="X9" i="11"/>
  <c r="W9" i="11"/>
  <c r="V9" i="11"/>
  <c r="U9" i="11"/>
  <c r="T9" i="11"/>
  <c r="S9" i="11"/>
  <c r="R9" i="11"/>
  <c r="Q9" i="11"/>
  <c r="P9" i="11"/>
  <c r="O9" i="11"/>
  <c r="N9" i="11"/>
  <c r="M9" i="11"/>
  <c r="L9" i="11"/>
  <c r="X8" i="11"/>
  <c r="W8" i="11"/>
  <c r="V8" i="11"/>
  <c r="U8" i="11"/>
  <c r="T8" i="11"/>
  <c r="S8" i="11"/>
  <c r="R8" i="11"/>
  <c r="Q8" i="11"/>
  <c r="P8" i="11"/>
  <c r="O8" i="11"/>
  <c r="N8" i="11"/>
  <c r="M8" i="11"/>
  <c r="L8" i="11"/>
  <c r="X7" i="11"/>
  <c r="W7" i="11"/>
  <c r="V7" i="11"/>
  <c r="U7" i="11"/>
  <c r="T7" i="11"/>
  <c r="S7" i="11"/>
  <c r="R7" i="11"/>
  <c r="Q7" i="11"/>
  <c r="P7" i="11"/>
  <c r="O7" i="11"/>
  <c r="N7" i="11"/>
  <c r="M7" i="11"/>
  <c r="L7" i="11"/>
  <c r="X6" i="11"/>
  <c r="W6" i="11"/>
  <c r="V6" i="11"/>
  <c r="U6" i="11"/>
  <c r="T6" i="11"/>
  <c r="S6" i="11"/>
  <c r="R6" i="11"/>
  <c r="Q6" i="11"/>
  <c r="P6" i="11"/>
  <c r="O6" i="11"/>
  <c r="N6" i="11"/>
  <c r="M6" i="11"/>
  <c r="L6" i="11"/>
  <c r="X5" i="11"/>
  <c r="W5" i="11"/>
  <c r="V5" i="11"/>
  <c r="U5" i="11"/>
  <c r="T5" i="11"/>
  <c r="S5" i="11"/>
  <c r="R5" i="11"/>
  <c r="Q5" i="11"/>
  <c r="P5" i="11"/>
  <c r="O5" i="11"/>
  <c r="N5" i="11"/>
  <c r="M5" i="11"/>
  <c r="L5" i="11"/>
  <c r="X4" i="11"/>
  <c r="W4" i="11"/>
  <c r="V4" i="11"/>
  <c r="U4" i="11"/>
  <c r="T4" i="11"/>
  <c r="S4" i="11"/>
  <c r="R4" i="11"/>
  <c r="Q4" i="11"/>
  <c r="P4" i="11"/>
  <c r="O4" i="11"/>
  <c r="N4" i="11"/>
  <c r="M4" i="11"/>
  <c r="L4" i="11"/>
  <c r="X3" i="11"/>
  <c r="W3" i="11"/>
  <c r="V3" i="11"/>
  <c r="U3" i="11"/>
  <c r="T3" i="11"/>
  <c r="S3" i="11"/>
  <c r="R3" i="11"/>
  <c r="Q3" i="11"/>
  <c r="P3" i="11"/>
  <c r="O3" i="11"/>
  <c r="N3" i="11"/>
  <c r="M3" i="11"/>
  <c r="L3" i="11"/>
  <c r="A1" i="11"/>
</calcChain>
</file>

<file path=xl/comments1.xml><?xml version="1.0" encoding="utf-8"?>
<comments xmlns="http://schemas.openxmlformats.org/spreadsheetml/2006/main">
  <authors>
    <author>utilisateur</author>
  </authors>
  <commentList>
    <comment ref="A38" authorId="0" shapeId="0">
      <text>
        <r>
          <rPr>
            <b/>
            <sz val="9"/>
            <color indexed="81"/>
            <rFont val="Tahoma"/>
            <family val="2"/>
          </rPr>
          <t>utilisateur:</t>
        </r>
        <r>
          <rPr>
            <sz val="9"/>
            <color indexed="81"/>
            <rFont val="Tahoma"/>
            <family val="2"/>
          </rPr>
          <t xml:space="preserve">
date à déterminer</t>
        </r>
      </text>
    </comment>
  </commentList>
</comments>
</file>

<file path=xl/comments2.xml><?xml version="1.0" encoding="utf-8"?>
<comments xmlns="http://schemas.openxmlformats.org/spreadsheetml/2006/main">
  <authors>
    <author>utilisateur</author>
  </authors>
  <commentList>
    <comment ref="B15" authorId="0" shapeId="0">
      <text>
        <r>
          <rPr>
            <b/>
            <sz val="9"/>
            <color indexed="81"/>
            <rFont val="Tahoma"/>
            <family val="2"/>
          </rPr>
          <t>utilisateur:</t>
        </r>
        <r>
          <rPr>
            <sz val="9"/>
            <color indexed="81"/>
            <rFont val="Tahoma"/>
            <family val="2"/>
          </rPr>
          <t xml:space="preserve">
date à confirmer</t>
        </r>
      </text>
    </comment>
    <comment ref="B19" authorId="0" shapeId="0">
      <text>
        <r>
          <rPr>
            <b/>
            <sz val="9"/>
            <color indexed="81"/>
            <rFont val="Tahoma"/>
            <family val="2"/>
          </rPr>
          <t>utilisateur:</t>
        </r>
        <r>
          <rPr>
            <sz val="9"/>
            <color indexed="81"/>
            <rFont val="Tahoma"/>
            <family val="2"/>
          </rPr>
          <t xml:space="preserve">
date à déterminer</t>
        </r>
      </text>
    </comment>
  </commentList>
</comments>
</file>

<file path=xl/comments3.xml><?xml version="1.0" encoding="utf-8"?>
<comments xmlns="http://schemas.openxmlformats.org/spreadsheetml/2006/main">
  <authors>
    <author>utilisateur</author>
  </authors>
  <commentList>
    <comment ref="A3" authorId="0" shapeId="0">
      <text>
        <r>
          <rPr>
            <b/>
            <sz val="9"/>
            <color indexed="81"/>
            <rFont val="Tahoma"/>
            <family val="2"/>
          </rPr>
          <t>utilisateur:</t>
        </r>
        <r>
          <rPr>
            <sz val="9"/>
            <color indexed="81"/>
            <rFont val="Tahoma"/>
            <family val="2"/>
          </rPr>
          <t xml:space="preserve">
date à déterminer</t>
        </r>
      </text>
    </comment>
    <comment ref="A4" authorId="0" shapeId="0">
      <text>
        <r>
          <rPr>
            <b/>
            <sz val="9"/>
            <color indexed="81"/>
            <rFont val="Tahoma"/>
            <family val="2"/>
          </rPr>
          <t>utilisateur:</t>
        </r>
        <r>
          <rPr>
            <sz val="9"/>
            <color indexed="81"/>
            <rFont val="Tahoma"/>
            <family val="2"/>
          </rPr>
          <t xml:space="preserve">
date à déterminer</t>
        </r>
      </text>
    </comment>
  </commentList>
</comments>
</file>

<file path=xl/comments4.xml><?xml version="1.0" encoding="utf-8"?>
<comments xmlns="http://schemas.openxmlformats.org/spreadsheetml/2006/main">
  <authors>
    <author>utilisateur</author>
  </authors>
  <commentList>
    <comment ref="A3" authorId="0" shapeId="0">
      <text>
        <r>
          <rPr>
            <b/>
            <sz val="9"/>
            <color indexed="81"/>
            <rFont val="Tahoma"/>
            <family val="2"/>
          </rPr>
          <t>utilisateur:</t>
        </r>
        <r>
          <rPr>
            <sz val="9"/>
            <color indexed="81"/>
            <rFont val="Tahoma"/>
            <family val="2"/>
          </rPr>
          <t xml:space="preserve">
date à déterminer</t>
        </r>
      </text>
    </comment>
    <comment ref="A6" authorId="0" shapeId="0">
      <text>
        <r>
          <rPr>
            <b/>
            <sz val="9"/>
            <color indexed="81"/>
            <rFont val="Tahoma"/>
            <family val="2"/>
          </rPr>
          <t>utilisateur:</t>
        </r>
        <r>
          <rPr>
            <sz val="9"/>
            <color indexed="81"/>
            <rFont val="Tahoma"/>
            <family val="2"/>
          </rPr>
          <t xml:space="preserve">
date à déterminer</t>
        </r>
      </text>
    </comment>
  </commentList>
</comments>
</file>

<file path=xl/sharedStrings.xml><?xml version="1.0" encoding="utf-8"?>
<sst xmlns="http://schemas.openxmlformats.org/spreadsheetml/2006/main" count="2103" uniqueCount="1020">
  <si>
    <t>Séminaire</t>
  </si>
  <si>
    <t>Soutenance</t>
  </si>
  <si>
    <t>Atelier</t>
    <phoneticPr fontId="1" type="noConversion"/>
  </si>
  <si>
    <t>Conférence</t>
  </si>
  <si>
    <t>Forum</t>
  </si>
  <si>
    <t>Autre</t>
  </si>
  <si>
    <t>9:00-18:00</t>
  </si>
  <si>
    <t>M. LONG
F. TESSON</t>
  </si>
  <si>
    <t>Don du sang</t>
  </si>
  <si>
    <t>Journée d'Études</t>
  </si>
  <si>
    <t>Colloque</t>
  </si>
  <si>
    <t>Petit déjeuner</t>
    <phoneticPr fontId="1" type="noConversion"/>
  </si>
  <si>
    <t>besoins audiovisuel</t>
    <phoneticPr fontId="2" type="noConversion"/>
  </si>
  <si>
    <t>Dossier comm invitation</t>
    <phoneticPr fontId="2" type="noConversion"/>
  </si>
  <si>
    <t>comm TV Hall communiqué de presse</t>
    <phoneticPr fontId="2" type="noConversion"/>
  </si>
  <si>
    <t>Demande de subventions</t>
    <phoneticPr fontId="2" type="noConversion"/>
  </si>
  <si>
    <t>Réunion de préparation</t>
    <phoneticPr fontId="2" type="noConversion"/>
  </si>
  <si>
    <t>Page d'actu et campagne de mailing</t>
    <phoneticPr fontId="2" type="noConversion"/>
  </si>
  <si>
    <t>Liste des intervenants</t>
    <phoneticPr fontId="2" type="noConversion"/>
  </si>
  <si>
    <t>?</t>
  </si>
  <si>
    <t>Public extérieur</t>
    <phoneticPr fontId="1" type="noConversion"/>
  </si>
  <si>
    <t>début</t>
    <phoneticPr fontId="2" type="noConversion"/>
  </si>
  <si>
    <t>fin</t>
    <phoneticPr fontId="2" type="noConversion"/>
  </si>
  <si>
    <t>Date début</t>
    <phoneticPr fontId="2" type="noConversion"/>
  </si>
  <si>
    <t>horaires</t>
    <phoneticPr fontId="2" type="noConversion"/>
  </si>
  <si>
    <r>
      <t xml:space="preserve">date fin </t>
    </r>
    <r>
      <rPr>
        <sz val="8"/>
        <color indexed="9"/>
        <rFont val="Verdana"/>
        <family val="2"/>
      </rPr>
      <t>(si différente que date début)</t>
    </r>
    <phoneticPr fontId="2" type="noConversion"/>
  </si>
  <si>
    <t>Catégorie d'événement</t>
    <phoneticPr fontId="2" type="noConversion"/>
  </si>
  <si>
    <r>
      <t xml:space="preserve">Matériel </t>
    </r>
    <r>
      <rPr>
        <sz val="8"/>
        <color indexed="9"/>
        <rFont val="Verdana"/>
        <family val="2"/>
      </rPr>
      <t>(Audiovisuel, …)</t>
    </r>
    <phoneticPr fontId="2" type="noConversion"/>
  </si>
  <si>
    <t>Salle(s)</t>
    <phoneticPr fontId="2" type="noConversion"/>
  </si>
  <si>
    <r>
      <t xml:space="preserve">Organisateur </t>
    </r>
    <r>
      <rPr>
        <sz val="8"/>
        <color indexed="9"/>
        <rFont val="Verdana"/>
        <family val="2"/>
      </rPr>
      <t>(LABO, FAC, EXT?)</t>
    </r>
    <phoneticPr fontId="2" type="noConversion"/>
  </si>
  <si>
    <t>TABLEAU "manif bloquée ds emploi du tps des étudiants"</t>
    <phoneticPr fontId="2" type="noConversion"/>
  </si>
  <si>
    <t>Désignation</t>
  </si>
  <si>
    <t>Etudiants</t>
  </si>
  <si>
    <t>C. CLERGEAU</t>
  </si>
  <si>
    <t>H.RIHAL, J. HAUTEBERT</t>
  </si>
  <si>
    <t>GRANEM</t>
  </si>
  <si>
    <t>Table Ronde</t>
  </si>
  <si>
    <t>CJB</t>
  </si>
  <si>
    <t>amphi Volney</t>
  </si>
  <si>
    <t>8:30-10:00</t>
  </si>
  <si>
    <t>L. ESCAFFRE</t>
  </si>
  <si>
    <t>Mme GASNIER, Mme DOBIGNY-REVERSO</t>
  </si>
  <si>
    <r>
      <t xml:space="preserve">Planning des manifestations scientifiques </t>
    </r>
    <r>
      <rPr>
        <b/>
        <sz val="14"/>
        <color indexed="9"/>
        <rFont val="Verdana"/>
        <family val="2"/>
      </rPr>
      <t>à la Faculté de droit, d'économie et de gestion</t>
    </r>
    <phoneticPr fontId="2" type="noConversion"/>
  </si>
  <si>
    <t>Dossier comm Affiche</t>
    <phoneticPr fontId="2" type="noConversion"/>
  </si>
  <si>
    <t>Dossier comm programme</t>
    <phoneticPr fontId="2" type="noConversion"/>
  </si>
  <si>
    <t>PÉRIODE BLOQUÉE POUR L'ÉVENEMENT</t>
    <phoneticPr fontId="2" type="noConversion"/>
  </si>
  <si>
    <t>"GRANDES DATES" (BUTOIRS) CONCERNANT L'ORGANISATION LOGISTIQUE, BUDGÉTAIRE ET LA COMMUNICATION</t>
    <phoneticPr fontId="2" type="noConversion"/>
  </si>
  <si>
    <t xml:space="preserve">L. ESCAFFRE
</t>
  </si>
  <si>
    <t>Justification des subventions</t>
    <phoneticPr fontId="2" type="noConversion"/>
  </si>
  <si>
    <t>Petit déjeuner</t>
  </si>
  <si>
    <t>Salle du conseil</t>
  </si>
  <si>
    <t>salle du conseil</t>
  </si>
  <si>
    <t>PLURIPASS</t>
  </si>
  <si>
    <t>Amphis BODIN VOLNEY POCQUET</t>
  </si>
  <si>
    <t>EXTERIEUR</t>
  </si>
  <si>
    <t>Faculté de médecine</t>
  </si>
  <si>
    <t>Colloque LAPIED</t>
  </si>
  <si>
    <t>M1DPG</t>
  </si>
  <si>
    <t>Responsable(s) Scientifique</t>
  </si>
  <si>
    <t xml:space="preserve">Semaine professionnelle </t>
  </si>
  <si>
    <t>faculté</t>
  </si>
  <si>
    <t>hall</t>
  </si>
  <si>
    <t>matin</t>
  </si>
  <si>
    <t>amphi Amande</t>
  </si>
  <si>
    <t>09:00-19:00</t>
  </si>
  <si>
    <t>14:00-17:00</t>
  </si>
  <si>
    <t>S. BLONDEL</t>
  </si>
  <si>
    <t>10:00-12:30</t>
  </si>
  <si>
    <t>M2CCA
M2 AGR
M1CCA</t>
  </si>
  <si>
    <t>amphi lagon</t>
  </si>
  <si>
    <t>8:00-18:00</t>
  </si>
  <si>
    <t>amphi volney, co working, hall</t>
  </si>
  <si>
    <t>Campus day</t>
  </si>
  <si>
    <t>workshop</t>
  </si>
  <si>
    <t>P. LEGOHEREL</t>
  </si>
  <si>
    <t>Faculté</t>
  </si>
  <si>
    <t>vacances février 6-22 février</t>
  </si>
  <si>
    <t>vacances printemps 2 au 18 avril</t>
  </si>
  <si>
    <t>Colloque : "Droit patrimonial : quelles solidarités pour une famille renouvelée ?"</t>
  </si>
  <si>
    <t xml:space="preserve">Petit déjeuner-débat de la Chaire R&amp;M
</t>
  </si>
  <si>
    <t>Amphi</t>
  </si>
  <si>
    <t>10:00-12:00</t>
  </si>
  <si>
    <t>9h00-17h15</t>
  </si>
  <si>
    <t>notaires, magistrats, avocats</t>
  </si>
  <si>
    <t xml:space="preserve">
AG Chaire
</t>
  </si>
  <si>
    <t>journée</t>
  </si>
  <si>
    <t>Forum des Associations de l'ordre des experts comptables 
salles 401,402,404,406 toute la journée + amphi Volney de 15h à 18h30 + le hall toute la journée (avec déjeuner dans le hall).</t>
  </si>
  <si>
    <t>CJB + IIDH</t>
  </si>
  <si>
    <t>D. Peyrat-Guillard</t>
  </si>
  <si>
    <t>10 ans de la loi handicap du 11 fevrier 2005</t>
  </si>
  <si>
    <t>T. CHARTRIN
A. BEN ABDALLAH
H. RIHAL</t>
  </si>
  <si>
    <t>à l'ARIFT</t>
  </si>
  <si>
    <t>ARIFT
CJB</t>
  </si>
  <si>
    <t>Avocats magistrats</t>
  </si>
  <si>
    <t>14h-17h
9h30-16h45</t>
  </si>
  <si>
    <t>amphi Volney
hall</t>
  </si>
  <si>
    <t>SFR Confluences
CJB</t>
  </si>
  <si>
    <t>14:00 le 10/05
jusqu'à 16:00 le 12/05</t>
  </si>
  <si>
    <t>cité de l'objet connecté</t>
  </si>
  <si>
    <t>CJB + Sciences-Po</t>
  </si>
  <si>
    <t>A. TAILLEFAIT</t>
  </si>
  <si>
    <t>Amphi volney, hall et co-working réservés le 15/09</t>
  </si>
  <si>
    <t>Amphis volney et lagon, hall et co-working réservés le 15/09</t>
  </si>
  <si>
    <t>Amphis volney, hall et co-working réservés</t>
  </si>
  <si>
    <t>colloque</t>
  </si>
  <si>
    <t xml:space="preserve"> Violences conjugales
"auteur de violence conjugale : pourquoi le devient on? comment en sortir?" .</t>
  </si>
  <si>
    <t>C.R. Pays de la Loire et la déléguée régionale aux Droits des femmes</t>
  </si>
  <si>
    <t xml:space="preserve">Amphi volney, </t>
  </si>
  <si>
    <t>Etudiants en éco et geo L3, M1 ET M2</t>
  </si>
  <si>
    <t>Sabine BERNHEIM-DESVAUX</t>
  </si>
  <si>
    <t>M2 DPP et DPC et de l’IEJ</t>
  </si>
  <si>
    <t>ODA, ENM?</t>
  </si>
  <si>
    <t>Michel ASTRUC, médiateur
« La médiation : un outil qui devient incontournable ? »</t>
  </si>
  <si>
    <t>m2dip</t>
  </si>
  <si>
    <t>m2dpp, m1dpriv</t>
  </si>
  <si>
    <t>8h30-17h</t>
  </si>
  <si>
    <t>Y. LÉCUYER
B. TAXIL
J. CAZALA</t>
  </si>
  <si>
    <t>M2DIE</t>
  </si>
  <si>
    <t>GRANEM/CJB
sfr confluences</t>
  </si>
  <si>
    <t>9:00-10:00</t>
  </si>
  <si>
    <t>Camille Cléret</t>
  </si>
  <si>
    <t>doctorants</t>
  </si>
  <si>
    <t xml:space="preserve">petit-déjeuner des doctorants AIDOC (association interdisciplinaire des doctorants de l'Ouest en confluences)
Territoire/Végétal
</t>
  </si>
  <si>
    <t xml:space="preserve">petit-déjeuner des doctorants AIDOC (association interdisciplinaire des doctorants de l'Ouest en confluences)
Innovation/communication
</t>
  </si>
  <si>
    <t>petit-déjeuner des doctorants AIDOC (association interdisciplinaire des doctorants de l'Ouest en confluences)
 Discriminations/inégalités</t>
  </si>
  <si>
    <t>salle 505</t>
  </si>
  <si>
    <t>Journée des doctorants du Granem</t>
  </si>
  <si>
    <t>examen des chauffeurs de taxi</t>
  </si>
  <si>
    <t>Préfecture de M&amp;L</t>
  </si>
  <si>
    <t>salle 02</t>
  </si>
  <si>
    <t>AG de l'AIDOC</t>
  </si>
  <si>
    <t>Extérieur</t>
  </si>
  <si>
    <t>Don du SANG</t>
  </si>
  <si>
    <t>salles 2-3-4-5-6 co working</t>
  </si>
  <si>
    <t xml:space="preserve">concours greffiers </t>
  </si>
  <si>
    <t>Amphi volney</t>
  </si>
  <si>
    <t>8:00 - 12:00</t>
  </si>
  <si>
    <t>AG de l'Association des Amiantés de l'Anjou</t>
  </si>
  <si>
    <t>Amphi VOLNEY CO working</t>
  </si>
  <si>
    <t>CHU d'Angers : la Recherche</t>
  </si>
  <si>
    <t>ISSTO  Rennes 2, STAGE: "Transports de voyageurs et Intermodalité"</t>
  </si>
  <si>
    <t>salle 14</t>
  </si>
  <si>
    <t>amphi Ardoise</t>
  </si>
  <si>
    <t>7:45-13h00</t>
  </si>
  <si>
    <t>institut Confucius Examen de langue chinoise</t>
  </si>
  <si>
    <t>Amphis QUARTZ et INCA</t>
  </si>
  <si>
    <t>Amphi LAGON
co working</t>
  </si>
  <si>
    <t>amphi Volney et 4 salles</t>
  </si>
  <si>
    <t>journée sur le  thème "Epilepsie et Handicap"  et qui réunira les professionnels des établissements médico-sociaux.</t>
  </si>
  <si>
    <t>Colloque ext</t>
  </si>
  <si>
    <t>14:00 - 16:00</t>
  </si>
  <si>
    <t>« Le rôle du juge pénal dans la charge de la preuve. Aspects de droit comparé » par le professeur Jean Pradel (à l’occasion du parrainage de la promotion du Master 2 Droit et pratique de la procédure)</t>
  </si>
  <si>
    <t>magistrats, avocats</t>
  </si>
  <si>
    <t>Amphi -?-</t>
  </si>
  <si>
    <t>Mme RENAUD-DUPARC Caroline (+Acsensi?)</t>
  </si>
  <si>
    <t>journée des doctorants</t>
  </si>
  <si>
    <t>Ext : Colloque</t>
  </si>
  <si>
    <t>Workshop "Economie urbaine, économie de
l'environnement, économie de la santé : regards croisés"</t>
  </si>
  <si>
    <t>Conférence Inaugurale Panorisk</t>
  </si>
  <si>
    <t>Catherine Crapsky</t>
  </si>
  <si>
    <t xml:space="preserve"> invités : le Dr. Peirera Castro (Strategic Management and Governance, Decision Making Process, Quantitative Method, Informations systems Management and Territoriality, Local Government and Culture)  et le Dr. Eduardo Camilo (Behavioral Finance, Investments, Market Microstructure and Corporate Governance)</t>
  </si>
  <si>
    <t>10:00-17:00</t>
  </si>
  <si>
    <t>extérieur</t>
  </si>
  <si>
    <t>Portes ouvertes/ remise des diplômes de L3 et LP</t>
  </si>
  <si>
    <t>amphi Pocquet</t>
  </si>
  <si>
    <t>18:00-20:00</t>
  </si>
  <si>
    <t>Jimmy CHARRUAU</t>
  </si>
  <si>
    <t>L1 droit</t>
  </si>
  <si>
    <t>CJB/Faculté</t>
  </si>
  <si>
    <t xml:space="preserve">Petit déjeuner-débat de la Chaire R&amp;M
Présentation de travaux de recherche
Benjamin BOURNEL - Sébastien ROCHER
</t>
  </si>
  <si>
    <t>M2CCA
M1CCA</t>
  </si>
  <si>
    <t xml:space="preserve">Petit déjeuner-débat de la Chaire R&amp;M :
Actualités de la normalisation comptable pour les entreprises et pour les groupes
Lionel ESCAFFRE
</t>
  </si>
  <si>
    <t>après-midi</t>
  </si>
  <si>
    <r>
      <t xml:space="preserve">soutenance de l'habilitation à diriger les recherches de Madame Sophie Lambert-Wiber:
</t>
    </r>
    <r>
      <rPr>
        <b/>
        <sz val="9"/>
        <rFont val="Tahoma"/>
        <family val="2"/>
      </rPr>
      <t>"L'interdépendance du droit fiscal avec les autres branches du droit"</t>
    </r>
  </si>
  <si>
    <t>A. Vignon Barrault</t>
  </si>
  <si>
    <r>
      <t xml:space="preserve">Colloque de l'IIDH : </t>
    </r>
    <r>
      <rPr>
        <b/>
        <sz val="9"/>
        <rFont val="Verdana"/>
        <family val="2"/>
      </rPr>
      <t xml:space="preserve">« Sexualité et droit international des droits de l'homme » </t>
    </r>
  </si>
  <si>
    <t>???</t>
  </si>
  <si>
    <t>M2CCA
M1CCA</t>
  </si>
  <si>
    <t>L'impact du droit de l'union européenne sur les services publics en réseau</t>
  </si>
  <si>
    <t>M. LONG</t>
  </si>
  <si>
    <t>Journée d'études</t>
  </si>
  <si>
    <t>Soutenance de thèse d'Yves ACH</t>
  </si>
  <si>
    <t>15:00-18:00</t>
  </si>
  <si>
    <t>Colloque : « Smart cities et santé » dans le cadre du programme européen de recherche "La Cité des smart cities" porté par SciencesPo Paris</t>
  </si>
  <si>
    <t>Conférence  "Le travail des commissions sénatoriales dans l'amélioration de la loi"de la sénatrice Corinne BOUCHOUX</t>
  </si>
  <si>
    <t>Soutenance de thèse de MOLHO Jérémie</t>
  </si>
  <si>
    <t>SAGOT-DUVAUROUX D.</t>
  </si>
  <si>
    <t>Soutenance de thèse de MORTEAU Hélène</t>
  </si>
  <si>
    <t>MSH NANTES</t>
  </si>
  <si>
    <t>14:30-18:00</t>
  </si>
  <si>
    <t>8:30-19:00</t>
  </si>
  <si>
    <t>MORENO-GALBIS Eva</t>
  </si>
  <si>
    <t>501, 502, 503, 504, co working</t>
  </si>
  <si>
    <t>Amphi LAGON,  co working</t>
  </si>
  <si>
    <t xml:space="preserve"> 10:00</t>
  </si>
  <si>
    <t>S. LAMBERT-WIBER</t>
  </si>
  <si>
    <t xml:space="preserve"> "La fiscalité de l'économie collaborative" prend place dans un cycle de recherche, - "Le droit fiscal à l'ère digitale"
 présidée par le très médiatisé député Pascal TERRASSE, auteur du rapport sur "Le développement de l'économie numérique"</t>
  </si>
  <si>
    <t>CJB/Centre de recherche Léon Duguit de l'Université Evry-Val-d'Essnonne/2ISF</t>
  </si>
  <si>
    <t>Paris/Conseil supérieur du notariat</t>
  </si>
  <si>
    <t>GRANEM ESTHUA</t>
  </si>
  <si>
    <t>Martine LONG
APTIRA</t>
  </si>
  <si>
    <t>19h30-22h30</t>
  </si>
  <si>
    <t xml:space="preserve"> Les phénomènes de radicalisation et les dérives sectaires en amphi Ardoise</t>
  </si>
  <si>
    <t>8h-17h30</t>
  </si>
  <si>
    <t>amphi Lagon
403-404-405</t>
  </si>
  <si>
    <t xml:space="preserve"> Formation intitulée   :  Laïcité et postures professionnelles
Le hall est réservé pour cette association de 8h00 à 13h30</t>
  </si>
  <si>
    <t>présentation du fond et des nouveautés des catalogues de Boeck et Vuibert, ainsi qu'une présentation  des solutions numériques et des projets d’ouvrages « à façon »</t>
  </si>
  <si>
    <t>Hall</t>
  </si>
  <si>
    <t>10:00-15:00</t>
  </si>
  <si>
    <t>EFS</t>
  </si>
  <si>
    <t>13:00-18:00</t>
  </si>
  <si>
    <t>14h-16h</t>
  </si>
  <si>
    <t>Salle 505, Esthua</t>
  </si>
  <si>
    <t xml:space="preserve">   thème : publication à l'international (il est lui-même Editor-in-Chief d'une revue classée A en Tourism &amp; Hospitality
invité : Pr. Fevzi Okumus (Université de Central Florida)</t>
  </si>
  <si>
    <t>C. CRAPSKY</t>
  </si>
  <si>
    <t xml:space="preserve">
Muriel TRAVERS</t>
  </si>
  <si>
    <t xml:space="preserve"> Travail de recherche sur le private equity
invités : Anne Stévenot-Guéry, Professeur en Sciences de gestion, université de Lorraine, Loris Guéry,  MCF en Gestion, université de Lorraine</t>
  </si>
  <si>
    <t>salle 303</t>
  </si>
  <si>
    <t>10h30-12h</t>
  </si>
  <si>
    <t>reporté</t>
  </si>
  <si>
    <t xml:space="preserve"> workshop avec des représentants de l’ISM University (Vilnius, Lituanie)</t>
  </si>
  <si>
    <t>G. Hulsmann</t>
  </si>
  <si>
    <t>9h00- 13h00
après midi sous réserve</t>
  </si>
  <si>
    <t>Journée d'études Panorisk ANGERS</t>
  </si>
  <si>
    <t>Le Mans</t>
  </si>
  <si>
    <t>U.D.A.F 49</t>
  </si>
  <si>
    <t xml:space="preserve">conférence </t>
  </si>
  <si>
    <t>UA</t>
  </si>
  <si>
    <t>10:30-12:00</t>
  </si>
  <si>
    <t>J. REEVES
A. VITOUR</t>
  </si>
  <si>
    <t xml:space="preserve">Petit déjeuner-débat de la Chaire R&amp;M +
Actualités des normes d’exercice professionnelles applicables au commissariat aux comptes et réforme européenne de l’audit
AG Chaire
</t>
  </si>
  <si>
    <t>D. POP</t>
  </si>
  <si>
    <t>Dans le cadre du Projet Panorisk
Présentations des travaux du Granem et Larema</t>
  </si>
  <si>
    <t>Vladimir Atanasov, professeur invité au titre de la recherche</t>
  </si>
  <si>
    <t>C; Baulant</t>
  </si>
  <si>
    <t>Comité de suivi de thèse doctorants du centre Jean Bodin - ED Pierre Couvrat</t>
  </si>
  <si>
    <t>amphis LAGON, TAMARIS Co-working, Hall</t>
  </si>
  <si>
    <t xml:space="preserve">a fixer </t>
  </si>
  <si>
    <t>amphi LAGON, HALL</t>
  </si>
  <si>
    <t>Salle 12</t>
  </si>
  <si>
    <t>06 et 07/06/16</t>
  </si>
  <si>
    <t xml:space="preserve"> exposition de l'Aide pour la Sauvegarde de l'Enfance et de l'Adolescence, à l'occasion des 70 ans de cette association.
Le 7/6 de 17h à 20 h aura lieu une conférence en Volney organisée par cette même association</t>
  </si>
  <si>
    <t>Volney</t>
  </si>
  <si>
    <t>17h-20h</t>
  </si>
  <si>
    <t xml:space="preserve">Aide pour la Sauvegarde de l'Enfance et de l'Adolescence, à l'occasion des 70 ans de cette association.
</t>
  </si>
  <si>
    <t>"Quelle gouvernance pour des intercommunalités XXL?"</t>
  </si>
  <si>
    <t>amphi volney,hall,co-working</t>
  </si>
  <si>
    <t>14h-17h</t>
  </si>
  <si>
    <t>9h-17h30</t>
  </si>
  <si>
    <t>Martine Long
Gwendal Châton</t>
  </si>
  <si>
    <t>C. Baulant</t>
  </si>
  <si>
    <t xml:space="preserve"> Omur Suer, professeur associé en gestion à l’université de Galatasary à Istambul, invitée au titre de la recherche  et Camille Baulant, professeur de sciences économiques- intervention relative au projet BonDroit
“Pour une approche inclusive du développement économique alliant richesse et bonheur: le cas du Mexique et la Turquie”
</t>
  </si>
  <si>
    <t xml:space="preserve"> Omur Suer, professeur associé en gestion à l’université de Galatasary à Istambul, invitée au titre de la recherche et Camille Baulant, professeur de sciences économiques - Intervention relative au projet Panorisk
“Local Bias of Individual Investors: Evidence from Turkish Stock Market”</t>
  </si>
  <si>
    <t>François Hourmant/Bernard BRUNETEAU</t>
  </si>
  <si>
    <t>14 ou 15 décembre 2016</t>
  </si>
  <si>
    <t>soutenance</t>
  </si>
  <si>
    <t>HDR de Caroline Renaud-Duparc</t>
  </si>
  <si>
    <t>8h30-18h30</t>
  </si>
  <si>
    <t>salles 02,03,04,05,06 +co working</t>
  </si>
  <si>
    <t>Soutenance de thèse de Erfan MARGHOBI</t>
  </si>
  <si>
    <t>Salle du Conseil 
co working</t>
  </si>
  <si>
    <t>Soutenance de thèse de Krystel PAULUS</t>
  </si>
  <si>
    <t>16:30-19:00</t>
  </si>
  <si>
    <t>CJB/MSH Germaine TILLON</t>
  </si>
  <si>
    <t>Y DENECHERE
M. LOIRAT</t>
  </si>
  <si>
    <t>La Loi du 14 mars 2016 : quelles innovations pour le droit de la protection de l'enfance dans le cadre du programme Enjeu(x)
Hervé Rihal</t>
  </si>
  <si>
    <t>partenaires de la chaire</t>
  </si>
  <si>
    <t>8:00-12:30</t>
  </si>
  <si>
    <t xml:space="preserve">réunion pour l'accueil des nouveaux professeurs stagiaires du 2nd Degré
</t>
  </si>
  <si>
    <t>Rectorat</t>
  </si>
  <si>
    <t xml:space="preserve">amphi lagon, </t>
  </si>
  <si>
    <t>séminaire intitulé: "Violences faites aux femmes et alcool", organisé par les déléguées départementales aux Droits des Femmes et à l'Egalité de la Région Pays de la Loire</t>
  </si>
  <si>
    <t xml:space="preserve"> 08:00:00-18:00</t>
  </si>
  <si>
    <t>Madame Cailleau, déléguée départementale aux Droits des Femmes et à l'Egalité du Maine et Loire</t>
  </si>
  <si>
    <t xml:space="preserve">Petit déjeuner-débat :
Présentation de la validation des acquis professionnels et des dispositifs de formation continue
Christelle Boulicault, Chargée de développement de la formation continue à la Faculté de droit, d’économie et de gestion
Laure Kerleo, Référente VAP à l’Université d’Angers
</t>
  </si>
  <si>
    <t xml:space="preserve">Petit déjeuner-débat : La pratique professionnelle de l’audit et de l’expertise comptable en Europe : opportunités de développements </t>
  </si>
  <si>
    <t>amphi tamaris</t>
  </si>
  <si>
    <t xml:space="preserve">A. MAIGNANT
H. NEKKA
</t>
  </si>
  <si>
    <t>première rencontre d'Angers BonDroit intitulée  "Doctrines et réalité(s) du bonheur"</t>
  </si>
  <si>
    <t>Lemaire</t>
  </si>
  <si>
    <t>8h30-17h10
9h-12h15</t>
  </si>
  <si>
    <t>double licence,L3droit, l3SEG, M2histDrt, LAP, M2:DPP, DIP, IESC</t>
  </si>
  <si>
    <t>enreg. vidéo</t>
  </si>
  <si>
    <t xml:space="preserve">Salle du Conseil 
</t>
  </si>
  <si>
    <t>Journée d'études dans le cadre du projet de recherche "VEGESUPPLY"</t>
  </si>
  <si>
    <t>L. ESCAFFRE/CRCC</t>
  </si>
  <si>
    <t xml:space="preserve">Rentrée du master de la Chaire
Présentation de la CRCC d’Angers et de l’ORDEC par les présidents 
Conférence de Thierry Garcin "Les grands enjeux géopolitiques en lien avec la régulation financière"
</t>
  </si>
  <si>
    <t>collectif Univ Angevin de solidarité avec les réfugiés et les demandeurs d'accueil/ RFI Alliance Europa</t>
  </si>
  <si>
    <t>Droit d'asile, où en sont la France et l'Europe
B. Taxil (CJB) et Y. PASCOUAU (Institut Jacques Delors)</t>
  </si>
  <si>
    <t>MSH Germaine TILLON</t>
  </si>
  <si>
    <t xml:space="preserve">Conférence sur le développement territorial </t>
  </si>
  <si>
    <t>MSH sur le site de Belle Beille.</t>
  </si>
  <si>
    <t>01/012/16</t>
  </si>
  <si>
    <t>I. LEROUX-RIGAMONTI
D. SAGOT-DUVAUROUX</t>
  </si>
  <si>
    <t>M. LEFEBVRE</t>
  </si>
  <si>
    <t xml:space="preserve">FORUM de l'Audit 
</t>
  </si>
  <si>
    <t>séminaire</t>
  </si>
  <si>
    <t>labo granem</t>
  </si>
  <si>
    <t>12:00-14:00</t>
  </si>
  <si>
    <t>Séminaire ESTA (M. Lefebvre, A. Maignant)</t>
  </si>
  <si>
    <t>volney
hall
co-working</t>
  </si>
  <si>
    <t>8h30-10h30</t>
  </si>
  <si>
    <t xml:space="preserve">Petit déjeuner-débat : L’accélération FinTech : un enjeu de place, une réglementation adaptée
Franck GUIADER, Directeur - Division FinTech, Innovation, Compétitivité
Autorité des marchés financiers (AMF) 
</t>
  </si>
  <si>
    <t>| Amphi. Tamaris</t>
  </si>
  <si>
    <t>salle 302</t>
  </si>
  <si>
    <t>Séminaire TTC</t>
  </si>
  <si>
    <t>Séminaire Panorisk :Gender Differences in Risk Preferences of Children and Adults
Kamila Sharifullina
Alexis Belianin
Vadim Petrovsky
Higher School of Economics, Moscow, Russia</t>
  </si>
  <si>
    <t>S. Blondel</t>
  </si>
  <si>
    <t>12:00-13:00</t>
  </si>
  <si>
    <t>rectorat de nantes</t>
  </si>
  <si>
    <t>séminaire regroupant les intervenants du Réseau d'Education prioritaire</t>
  </si>
  <si>
    <t>exterieur</t>
  </si>
  <si>
    <t>A. de Lajartre</t>
  </si>
  <si>
    <t>worshop  à confirmer</t>
  </si>
  <si>
    <t>Masha PAUTREL</t>
  </si>
  <si>
    <t>amphi lagon ou salle du conseil</t>
  </si>
  <si>
    <t>Vignon barrault</t>
  </si>
  <si>
    <t>9:00-17:00</t>
  </si>
  <si>
    <t>HDR</t>
  </si>
  <si>
    <t>Soutenance de hdr DE  Catherine DEFFAINS CRAPSKY</t>
  </si>
  <si>
    <t xml:space="preserve">  14:00:00</t>
  </si>
  <si>
    <t>Soutenance de thèse deLAURENT LAMARGOT</t>
  </si>
  <si>
    <t>D. PEYRAT GUILLARD</t>
  </si>
  <si>
    <t xml:space="preserve">  13:45:00</t>
  </si>
  <si>
    <t xml:space="preserve">  14:00</t>
  </si>
  <si>
    <t>Soutenance de thèse de Romain WEIGEL</t>
  </si>
  <si>
    <t>R. DUMOULIN</t>
  </si>
  <si>
    <t>Soutenance de thèse de BENNANI Rita</t>
  </si>
  <si>
    <t>14 ou 16 décembre</t>
  </si>
  <si>
    <t>Soutenance de thèse de Karima MODRIK</t>
  </si>
  <si>
    <t>B. SEJOURNE</t>
  </si>
  <si>
    <t>8h30-17h30
8h30-12h15</t>
  </si>
  <si>
    <t>amphi Volney
hall
co-working</t>
  </si>
  <si>
    <t xml:space="preserve">première rencontre d'Angers BonDroit "Doctrines et réalité(s) du bonheur" </t>
  </si>
  <si>
    <t>LEMAIRE
BLONDEL</t>
  </si>
  <si>
    <t>L3LAP; L3droit; M2HistoireDroit; M2DPP; M2IESC L3SEGéco; (L2); (M2DPCsauf 08matin)</t>
  </si>
  <si>
    <t>enregistrement vidéo</t>
  </si>
  <si>
    <t>D. Sagot-Duvauroux</t>
  </si>
  <si>
    <t>salle 405</t>
  </si>
  <si>
    <t>Workshop</t>
  </si>
  <si>
    <t>Environnement, territoire et milieu Urbain : regards croisés</t>
  </si>
  <si>
    <t>M. PAUTREL</t>
  </si>
  <si>
    <t>Co-working
Amphi. tamaris</t>
  </si>
  <si>
    <t>demie-journée des doctorants
rentrée de l'ED Pierre Couvrat</t>
  </si>
  <si>
    <t>14:00-17:30</t>
  </si>
  <si>
    <t>J. Hautebert
E. Rubagotti
J. Charruau</t>
  </si>
  <si>
    <t>A. Taillefait</t>
  </si>
  <si>
    <t>05/12/02016</t>
  </si>
  <si>
    <t>17h-19h</t>
  </si>
  <si>
    <t>Soutenance de thèse  Mme MEZIANE</t>
  </si>
  <si>
    <t>Soutenance de thèse Karima MODRIK</t>
  </si>
  <si>
    <t>Soutenance de thèse Abdel Malik OLA</t>
  </si>
  <si>
    <t>R. DUMOULIN
C. Crapsky</t>
  </si>
  <si>
    <t>Soutennace de thèse Olga PENIIAZ</t>
  </si>
  <si>
    <t>14h00</t>
  </si>
  <si>
    <t>14h01</t>
  </si>
  <si>
    <t>B. Séjourné</t>
  </si>
  <si>
    <t>Guido HULSMANN</t>
  </si>
  <si>
    <t>Soutenance de thèse de Romain WEGEL</t>
  </si>
  <si>
    <t>Soutenance de thèse Laurent Lamargot</t>
  </si>
  <si>
    <t>14:00-18:00</t>
  </si>
  <si>
    <t>Les 5èmes rencontres de la dette publique
"L'union européenne après le Brexit"
avec Jean Dominique GIULIANI, Président de la Fondation Robert Schuman, centre de recherche de référence sur l’Union européenne et ses politiques
http://www.jd-giuliani.eu/biographie.php</t>
  </si>
  <si>
    <t>amphi Lagon</t>
  </si>
  <si>
    <t>hall, co-working, salle du conseil</t>
  </si>
  <si>
    <t>11:00-12:30</t>
  </si>
  <si>
    <t>Le rôle de l'EFRAG (European Financial Reporting Advisory Group) et la normalisation comptable européenne
Jean-Paul Gauzès, Président de l'EFRAG , ancien député européen</t>
  </si>
  <si>
    <t xml:space="preserve">Leçon inaugurale :
 avec Christophe BECHU, maire d'Angers
La gestion d'une collectivité locale
</t>
  </si>
  <si>
    <t>séminaire organisé par le Gérontopôle Autonomie Longévité des P.D.L. (Séminaire des professionnels de santé)</t>
  </si>
  <si>
    <t>hall + tamaris</t>
  </si>
  <si>
    <t>"Violences faites aux femmes et alcool",
organisé par les déléguées départementales aux Droits des Femmes et à l'Egalité de la Région Pays de la Loire</t>
  </si>
  <si>
    <t>Mme Cailleau</t>
  </si>
  <si>
    <t>D. SAGOT-DUVAUROUX</t>
  </si>
  <si>
    <t>développement territorial</t>
  </si>
  <si>
    <t>volney
hall
co-working
4 salles au RDC + 4 salles de 40 p.</t>
  </si>
  <si>
    <t>X. Pautrel
G. Appéré
C. Crapsky
S. Blondel</t>
  </si>
  <si>
    <t>Soutenance de thèse BEN MOUSSIA ESSIA</t>
  </si>
  <si>
    <t>LEGOHEREL P.</t>
  </si>
  <si>
    <t>NEKKA H.</t>
  </si>
  <si>
    <t>Soutenance de thèse de Michel BOUILLON</t>
  </si>
  <si>
    <t>Soutenance de thèse de Benjamin BOURNEL</t>
  </si>
  <si>
    <t>ROCHER S.</t>
  </si>
  <si>
    <t>Soutenance de thèse de Brin Rodrigue</t>
  </si>
  <si>
    <t>BLONDEL S.</t>
  </si>
  <si>
    <t>Soutenance de Mouna El HDDANI HMIED</t>
  </si>
  <si>
    <t>BAULANT C.</t>
  </si>
  <si>
    <t>Soutenance de thèse de  Danielle ERICKSON</t>
  </si>
  <si>
    <t>Soutenance de thèse de Karim ERRAJAA</t>
  </si>
  <si>
    <t>PEYRAT GUILLARD  D.</t>
  </si>
  <si>
    <t>Soutenance de thèse Pascale FROEHLICH-DEBUIRE</t>
  </si>
  <si>
    <t>Soutenance d e thèse de GAHOUMI Feriel</t>
  </si>
  <si>
    <t>Soutenance de thèse de GANGLOFF Emmanuelle</t>
  </si>
  <si>
    <t>SAGOT-DUVAUROUX  D.</t>
  </si>
  <si>
    <t>Soutenance de thèse Karl Friedrich ISRAEL</t>
  </si>
  <si>
    <t>Soutenance de thèse de KASSIR Ali</t>
  </si>
  <si>
    <t>HULSMANN G.</t>
  </si>
  <si>
    <t>Soutenance de thèse d'Allan  MAIGNANT</t>
  </si>
  <si>
    <t>soutenance de thèse de Noufal Diaa</t>
  </si>
  <si>
    <t>09:00-17:00</t>
  </si>
  <si>
    <t>Journée d'études Axe 2 BonDroit : "La promotion du droit à l'éducation, entre bonheur et bien-être"</t>
  </si>
  <si>
    <t>J. Fialaire</t>
  </si>
  <si>
    <t>Université de Nantes</t>
  </si>
  <si>
    <t>ARIFT/CJB
Hervé RIHAL</t>
  </si>
  <si>
    <t>8:00-18:30</t>
  </si>
  <si>
    <t>3 salles 5ème étage
hall
co-working</t>
  </si>
  <si>
    <t>soutenance HDR Aude DUCROQUET</t>
  </si>
  <si>
    <t xml:space="preserve">Petit déjeuner-débat : L'union européenne comptable
(Les conséquences du Brexit sur les comptes des entreprises et leurs perspectives économiques)
Stefan Petrovski, Superviseur dans le département International du cabinet d'expertise-comptable et de conseil Primexis à  Paris La Défense 
</t>
  </si>
  <si>
    <t>Colloque des doctorants " Peur de la sanction et Sanction de la peur "</t>
  </si>
  <si>
    <t>X. Pautrel, D. Peyrat-Guillard</t>
  </si>
  <si>
    <t>D. Sagot, P. Legohérel</t>
  </si>
  <si>
    <t>C. Crapsky-Deffains, D. Pop</t>
  </si>
  <si>
    <t>Forum de l'audit</t>
  </si>
  <si>
    <t>L. Escaffre/CRCC</t>
  </si>
  <si>
    <t xml:space="preserve"> salle du conseil co-working</t>
  </si>
  <si>
    <t>16/06/2017
matin</t>
  </si>
  <si>
    <t>P. Legoherel/ESSCA</t>
  </si>
  <si>
    <t>Université du Maine</t>
  </si>
  <si>
    <t>Bernard Gauriau</t>
  </si>
  <si>
    <t>Droit et littérature - BonDroit Axe 3</t>
  </si>
  <si>
    <t>Table ronde</t>
  </si>
  <si>
    <t>Bernard Gauriau
Anne-Sophie Hocquet
Martine Long</t>
  </si>
  <si>
    <t>Rencontres entreprises Axes 1 et 5 BonDroit</t>
  </si>
  <si>
    <t>17h30-19h30</t>
  </si>
  <si>
    <t>17h00-19h00</t>
  </si>
  <si>
    <t>Épées et boucliers. Observations sur les rapports entre le droit pénal et les droits de l'homme
par le professeur Massé (U. Poitiers)</t>
  </si>
  <si>
    <t>C. Renaud Duparc</t>
  </si>
  <si>
    <t>L droit M2dpp</t>
  </si>
  <si>
    <t>Félicien LEMAIRE
Yves DENECHERE</t>
  </si>
  <si>
    <t>FAC</t>
  </si>
  <si>
    <t>B. Taxil</t>
  </si>
  <si>
    <t>CJB- Axe 1 projet BonDroit</t>
  </si>
  <si>
    <t>Séminaire TTC : Elodie Jarrier : Médiation numérique et transmédia dans les industries culturelles créatives et enrichissement de l'expérience vécue par les publics
Hanneke Kauppinen-Räissänen, professeur invitée , thématique alimentation et tourisme.</t>
  </si>
  <si>
    <t>CJBprojet BonDroit axe 1 :</t>
  </si>
  <si>
    <t xml:space="preserve">  "Bien-être au travail : quels enjeux dans les entreprises ?"</t>
  </si>
  <si>
    <t>Séminaire ESTA 
intervenants : Sourou MEATCHI / Gaëlle PANTIN-SOHIER</t>
  </si>
  <si>
    <t>18h-20h</t>
  </si>
  <si>
    <t xml:space="preserve"> "Les pratiques coutumières dans le travail législatif" Corinne BOUCHOUX, sénatrice</t>
  </si>
  <si>
    <t>F. Lemaire
J. CHARRUAU</t>
  </si>
  <si>
    <t>L1</t>
  </si>
  <si>
    <t>amphi volney</t>
  </si>
  <si>
    <t>B. Taxil
A. Miron</t>
  </si>
  <si>
    <t>15h-17h</t>
  </si>
  <si>
    <t>Master DI</t>
  </si>
  <si>
    <t>CJB/Fac</t>
  </si>
  <si>
    <t xml:space="preserve"> TTRA ( Travel &amp; Tourism
Research Association) Europe conference
</t>
  </si>
  <si>
    <t>Les discriminations fondées sur le sexe, l’orientation sexuelle et l’identité de genre
dans le cadre du contrat GEDI</t>
  </si>
  <si>
    <t>Workshop "Economic experiments for EU agricultural policy evaluation : methodological challenges"</t>
  </si>
  <si>
    <t>MRGT
amphi Tillion /salle Gracq</t>
  </si>
  <si>
    <t>14:00-19:00
9:00-17:00</t>
  </si>
  <si>
    <t>JE</t>
  </si>
  <si>
    <t>Béhuard si inondation
Amphi volney</t>
  </si>
  <si>
    <t>Fac des Lettres SH</t>
  </si>
  <si>
    <t>CJB/ARIFT</t>
  </si>
  <si>
    <t xml:space="preserve">Colloque" Protection de l'enfance" dans le cadre du contrat Enjeu(x)
les 6 &amp; 7 avril  </t>
  </si>
  <si>
    <t>Séminaire ESTA :A. Herault, Gwenaëlle Grefe, D. Peyrat-Guillard</t>
  </si>
  <si>
    <t>M2 DIP</t>
  </si>
  <si>
    <t>16:30-18:30</t>
  </si>
  <si>
    <t>8h-19:30</t>
  </si>
  <si>
    <t xml:space="preserve">Séminaire ESTA intervenants Clémentine Drouet / Xavier Pautrel
</t>
  </si>
  <si>
    <t>L. Escaffre</t>
  </si>
  <si>
    <t>M1&amp;2 CCA</t>
  </si>
  <si>
    <t>Professionnels</t>
  </si>
  <si>
    <t>professionnels chaire</t>
  </si>
  <si>
    <t>8:30-12:30</t>
  </si>
  <si>
    <t>amphi amande</t>
  </si>
  <si>
    <t>amphi bodin</t>
  </si>
  <si>
    <t>9h-10h30</t>
  </si>
  <si>
    <t>Les villes métropolitaines entre le principe représentatif et les droits fondamentaux: Mode de gouvernance
Invité : Alberto LUCARELLI, Professeur de droit public à l’Université de Naples</t>
  </si>
  <si>
    <t>8:30-10:30</t>
  </si>
  <si>
    <t>Les "matinales de la French Tech"
"La cybercriminalité, enjeux financiers et juridiques"</t>
  </si>
  <si>
    <t>Les "matinales de la French Tech"
"Le capital immatériel de la connaissance, les enjeux de l'intelligence
artificielle pour le juriste et l'économiste"</t>
  </si>
  <si>
    <t>Les "matinales de la French Tech"
"La dématérialisation chez les hommes du droit et du chiffre"</t>
  </si>
  <si>
    <t>AIDOC</t>
  </si>
  <si>
    <t>Sara Graveleau
AIDOC</t>
  </si>
  <si>
    <t>Journée d'études sur le bonheur + panneaux dans le hall
Association Interdisciplinaire des Doctorants de l'Ouest en Confluences</t>
  </si>
  <si>
    <t>ANGERS</t>
  </si>
  <si>
    <t>F. Lemaire
D. Borrillo</t>
  </si>
  <si>
    <t>14h-15h30</t>
  </si>
  <si>
    <t>15h30-17h00</t>
  </si>
  <si>
    <t>M1 et M2 DIE</t>
  </si>
  <si>
    <t>amphi Tamaris</t>
  </si>
  <si>
    <t>Amphi Tamaris</t>
  </si>
  <si>
    <t>Association NouvelElan</t>
  </si>
  <si>
    <t>Hall
Amphi Volney</t>
  </si>
  <si>
    <t>Carré Carmin BU</t>
  </si>
  <si>
    <t>14:00-16:00</t>
  </si>
  <si>
    <t>Séminaire FRG : Peter Klein</t>
  </si>
  <si>
    <t>Séminaire FRG : Le rôle des règles de transparance
L. Escaffre, D. Pop</t>
  </si>
  <si>
    <t>Séminaire FRG : 
Intervenants  David Michael McEVOY,  Rachel S. SHINNAR</t>
  </si>
  <si>
    <t>Séminaire FRG : Le comportements des entreprises
intervenants : Maurel Christophe et Francois Pantin,  Sejourné Bruno et Modrik Karima</t>
  </si>
  <si>
    <t>Séminaire FRG : La plotique monétaire
intervenants David Cayla et Guïdo Hulsmann</t>
  </si>
  <si>
    <t>LAGON
hall
co-working</t>
  </si>
  <si>
    <t>Le vestiaire du totalitarisme
(colloque en amphi lagon + expo hall ou espace culturel)</t>
  </si>
  <si>
    <t>19:00-21:00</t>
  </si>
  <si>
    <t>A. Taillefait
A. Vignon-Barrault</t>
  </si>
  <si>
    <t>CJB/ ERER /CHU</t>
  </si>
  <si>
    <t>VOLNEY, hall, co working</t>
  </si>
  <si>
    <t>17:00-19:00</t>
  </si>
  <si>
    <t>amphi Lagon + hall
cocktail</t>
  </si>
  <si>
    <t xml:space="preserve"> La réforme européenne de l’audit : les conséquences pour l’application des NEP</t>
  </si>
  <si>
    <t>Petit déjeuner-débat : Actualités des normes comptables françaises d’exercice professionnel pour le commissaire aux comptes   par L. Escaffre, professeur de sciences de gestion
+
AG de la chaire</t>
  </si>
  <si>
    <t>8:15-10:00</t>
  </si>
  <si>
    <t>Club partenaire/Faculté DEG</t>
  </si>
  <si>
    <t>The 5th AFERP International Conference "Pharmacognosy from Here and There" will be hosted by the Faculty of Law, Buisness and Economics</t>
  </si>
  <si>
    <t>labo SONAS
Mme Leray Richomme</t>
  </si>
  <si>
    <t>T. Lodé</t>
  </si>
  <si>
    <t>14h à 19h</t>
  </si>
  <si>
    <t>conférence</t>
  </si>
  <si>
    <t>volney</t>
  </si>
  <si>
    <t xml:space="preserve">  en lien avec La Ligue des Droits de l'Homme,  en présence du philosophe Tony Ferri  sur le thème « A quoi (ou à qui) sert-il de punir ? ».</t>
  </si>
  <si>
    <t>Antoine Beguin
Bérangère Taxil</t>
  </si>
  <si>
    <t>Alina Miron Bérangère Taxil</t>
  </si>
  <si>
    <t>16:00-18:00</t>
  </si>
  <si>
    <t xml:space="preserve">"Journalisme et régimes autoritaires : les enjeux d’une information sous contrôle."
par Monsieur Jean-Christophe BRISARD,
Grand-reporter d'investigation </t>
  </si>
  <si>
    <t>18:00-19:30</t>
  </si>
  <si>
    <t>S. Desvaux</t>
  </si>
  <si>
    <t>8h30-10h</t>
  </si>
  <si>
    <t>club partenaire</t>
  </si>
  <si>
    <t>mi-décembre vendredi</t>
  </si>
  <si>
    <t>Conférence/débat : «Objets connectés et consentement de l’utilisateur»</t>
  </si>
  <si>
    <t>mi-février vendredi</t>
  </si>
  <si>
    <t xml:space="preserve">Conférence/débat : «Objets connectés et sécurisation des données»
</t>
  </si>
  <si>
    <t>Leçon inaugurale de la Chaire R&amp;M</t>
  </si>
  <si>
    <t>D; DUFRESNE</t>
  </si>
  <si>
    <t>M2 RHOI</t>
  </si>
  <si>
    <t>Fac DEG</t>
  </si>
  <si>
    <t>amphi Sienne</t>
  </si>
  <si>
    <t>JDD</t>
  </si>
  <si>
    <t>amphi Volney + hall</t>
  </si>
  <si>
    <t>journée des représentants des usagers dans le système de santé</t>
  </si>
  <si>
    <t>ARS</t>
  </si>
  <si>
    <t>amphi LAGON
co-working</t>
  </si>
  <si>
    <t>Volney, co-working, Hall, 13, 302, 303, 307, 308, 312, 313, 401, 402.
8 salles de 40p</t>
  </si>
  <si>
    <t xml:space="preserve">"l'International Médical and Géographic Symposium"
</t>
  </si>
  <si>
    <t>S. FLEURET</t>
  </si>
  <si>
    <t>18ème colloque de l’Aderest (Association pour le développement des études et recherches épidémiologiques en santé au travail)</t>
  </si>
  <si>
    <t>Natacha FOUQUET (DST)</t>
  </si>
  <si>
    <t>soutenance de thèse</t>
  </si>
  <si>
    <t>Y. PEREZ</t>
  </si>
  <si>
    <t>14e conférence TEPP "Expérimentation et évaluation des politiques publiques"</t>
  </si>
  <si>
    <t>14:00 le 16
8:30-18:00</t>
  </si>
  <si>
    <r>
      <rPr>
        <b/>
        <sz val="9"/>
        <rFont val="Verdana"/>
        <family val="2"/>
      </rPr>
      <t>Les vendredis du droit international</t>
    </r>
    <r>
      <rPr>
        <sz val="9"/>
        <rFont val="Verdana"/>
        <family val="2"/>
      </rPr>
      <t xml:space="preserve">
"Les métiers du droit international, expériences pratiques de deux angevins"
</t>
    </r>
  </si>
  <si>
    <r>
      <rPr>
        <b/>
        <sz val="9"/>
        <rFont val="Verdana"/>
        <family val="2"/>
      </rPr>
      <t>Les vendredis du droit international</t>
    </r>
    <r>
      <rPr>
        <sz val="9"/>
        <rFont val="Verdana"/>
        <family val="2"/>
      </rPr>
      <t xml:space="preserve">
"La Banque Mondiale et les individus : trois exemples d'interaction" par Edouard FROMAGEAU.</t>
    </r>
  </si>
  <si>
    <r>
      <rPr>
        <b/>
        <sz val="9"/>
        <rFont val="Verdana"/>
        <family val="2"/>
      </rPr>
      <t>Les vendredis du droit international</t>
    </r>
    <r>
      <rPr>
        <sz val="9"/>
        <rFont val="Verdana"/>
        <family val="2"/>
      </rPr>
      <t xml:space="preserve">
Manuel Devers,  chercheur en droit international
 " Affaire C-104/16 P : le Sahara occidental face à la justice européenne"</t>
    </r>
  </si>
  <si>
    <r>
      <rPr>
        <b/>
        <sz val="9"/>
        <rFont val="Verdana"/>
        <family val="2"/>
      </rPr>
      <t>Les vendredis du droit international</t>
    </r>
    <r>
      <rPr>
        <sz val="9"/>
        <rFont val="Verdana"/>
        <family val="2"/>
      </rPr>
      <t xml:space="preserve">
Gilles Devers, avocat au barreau de Lyon,  "être avocat en droit international: aperçu d'une pratique"</t>
    </r>
  </si>
  <si>
    <r>
      <rPr>
        <b/>
        <sz val="9"/>
        <rFont val="Verdana"/>
        <family val="2"/>
      </rPr>
      <t>Les vendredis du droit international</t>
    </r>
    <r>
      <rPr>
        <sz val="9"/>
        <rFont val="Verdana"/>
        <family val="2"/>
      </rPr>
      <t xml:space="preserve">
Le statut de la culture dans les accords internationaux de commerce
Conférence de Véronique GUÈVREMONT, Professeur de droit international à l'Université Laval, Québec</t>
    </r>
  </si>
  <si>
    <r>
      <rPr>
        <b/>
        <sz val="9"/>
        <rFont val="Verdana"/>
        <family val="2"/>
      </rPr>
      <t>Les vendredis du droit international</t>
    </r>
    <r>
      <rPr>
        <sz val="9"/>
        <rFont val="Verdana"/>
        <family val="2"/>
      </rPr>
      <t xml:space="preserve">
Le partenariat transatlantique de commerce et d'investissement: TTIP/TAFTA
par M. Julien CAZALA. -Pr.  Université de Galatasaray (Istambul, TURKIE)</t>
    </r>
  </si>
  <si>
    <r>
      <rPr>
        <b/>
        <sz val="9"/>
        <rFont val="Verdana"/>
        <family val="2"/>
      </rPr>
      <t>Les vendredis du droit international</t>
    </r>
    <r>
      <rPr>
        <sz val="9"/>
        <rFont val="Verdana"/>
        <family val="2"/>
      </rPr>
      <t xml:space="preserve">
La question israélo-palestinienne, révélateur de la crise du droit international 
Monique Chemillier-Gendreau, professeur de droit émérite  à l'Université Paris Diderot, spécialiste des relations internationales
</t>
    </r>
  </si>
  <si>
    <r>
      <rPr>
        <b/>
        <sz val="9"/>
        <rFont val="Verdana"/>
        <family val="2"/>
      </rPr>
      <t>Les vendredis du droit international</t>
    </r>
    <r>
      <rPr>
        <sz val="9"/>
        <rFont val="Verdana"/>
        <family val="2"/>
      </rPr>
      <t xml:space="preserve">
"La pratique du droit international vue par deux juristes du Quai d'Orsay" par Ludovic LEGRAND et Julien BOISSISE</t>
    </r>
  </si>
  <si>
    <r>
      <rPr>
        <b/>
        <sz val="9"/>
        <rFont val="Verdana"/>
        <family val="2"/>
      </rPr>
      <t>conférence RH</t>
    </r>
    <r>
      <rPr>
        <sz val="9"/>
        <rFont val="Verdana"/>
        <family val="2"/>
      </rPr>
      <t xml:space="preserve">
 POUR LES 5 ANS DU MASTER 2 RHOI : TRANSFORMATION DIGITALE,
QUELS IMPACTS SUR L’ORGANISATION
ET LE MANAGEMENT ?</t>
    </r>
  </si>
  <si>
    <t xml:space="preserve"> Du code de la santé publique au code pénal.
Mise en perspective des questions juridiques et pratiques liées au traitement judiciaire d’une affaire de fin de vie
par Monsieur Olivier TCHERKESSOFF, Avocat général près la Cour d’appel d’Angers</t>
  </si>
  <si>
    <t>Lambert Wiber</t>
  </si>
  <si>
    <t>14-17</t>
  </si>
  <si>
    <t>2ème édition des Journées d’études « Le droit fiscal à l’ère digitale »
 avec le soutien du laboratoire de recherche Centre Jean Bodin de l’Université d’Angers, du Centre de recherche Léon Duguit de l’Université d’Evry, de l’Institut International des Sciences Fiscales (2ISF), du Conseil Supérieur du Notariat, du Barreau de Paris et de la Revue gestion et finances publiques.</t>
  </si>
  <si>
    <t>CJB/ CR Léon Duguit(Université d’Evry)</t>
  </si>
  <si>
    <t>6 salles + 2amphis</t>
  </si>
  <si>
    <t>J. Hautebert</t>
  </si>
  <si>
    <t>sem. Professionnelle</t>
  </si>
  <si>
    <t>Collecte sang</t>
  </si>
  <si>
    <t>co-working hall</t>
  </si>
  <si>
    <t>Vitasanté</t>
  </si>
  <si>
    <t>SUMPPS</t>
  </si>
  <si>
    <t>9:00-16:00</t>
  </si>
  <si>
    <t xml:space="preserve"> hall</t>
  </si>
  <si>
    <t>«Conférence/débat : Objets connectés et valorisation de l’immatériel»
dans le cadre du World Electronic Forum WEF du 24 au 28 oct 2017</t>
  </si>
  <si>
    <t>14h à 18h</t>
  </si>
  <si>
    <t xml:space="preserve">samedi 14 et dimanche 15 octobre </t>
  </si>
  <si>
    <t>Muséum des Sciences Naturelles (43 rue Jules Guitton) et au J, Angers Connectée Jeunesse (12 Place louis Imbach) - Angers.</t>
  </si>
  <si>
    <t>Granem</t>
  </si>
  <si>
    <t>14:00-19:00
9:00-16:00</t>
  </si>
  <si>
    <t>les
collectionneurs d'art contemporain en partenariat avec le Musée des
Beaux-arts d'Angers et le Pôle Régional des Arts Visuels.</t>
  </si>
  <si>
    <t>Campus day journée banalisée</t>
  </si>
  <si>
    <t xml:space="preserve"> Lagon, 7 salles au 5ème, une au 4ème.</t>
  </si>
  <si>
    <t>Rectorat séminaire des 3 collèges d'inspecteurs</t>
  </si>
  <si>
    <t>Nathalie DEBSKI</t>
  </si>
  <si>
    <t xml:space="preserve">Angers Loire Campus : Journée AIPU 2018 </t>
  </si>
  <si>
    <t>Le  Revenu Universel : l'avenir d'une illusion ?</t>
  </si>
  <si>
    <t>Soutenance de  thèse de MOUGHAYT Bachar
Les stratégies 'implantation des firmes étrangères au Liban : les sources de la confiance</t>
  </si>
  <si>
    <t xml:space="preserve"> 27ème édition de la Fête de la Science 2017</t>
  </si>
  <si>
    <t>rentrée solenelle des masters de la Chaire
présentation des ordres professionnels CRCC ORDEC
Conférence :Les missions  du Tribunal de Commerce d'Angers et  ses relations avec les experts comptables et commissaires aux comptes face aux entreprises en difficulté. de Jacky Morin, Président du Tribunal du Commerce d’Angers, Expert-comptable à la STREGO</t>
  </si>
  <si>
    <t xml:space="preserve"> séminaire pour les arbitres, organisé par la Ligue de football P.d.L.</t>
  </si>
  <si>
    <t>amphi Bodin</t>
  </si>
  <si>
    <t>12 et 13/3/2018</t>
  </si>
  <si>
    <t>Amphi Volney Hall Co6Working</t>
  </si>
  <si>
    <t>soutenance HDR</t>
  </si>
  <si>
    <t>Soutenance HDR de M. TESSON</t>
  </si>
  <si>
    <t>REMAPS</t>
  </si>
  <si>
    <t xml:space="preserve">Séminaire ESTA
"Construction d’une échelle de mesure du rayonnement scientifique des enseignants-chercheurs"
Anne FABLET
"La dynamique de l'identité culturelle dans les réseaux sociaux"
Arnaud Herault Doctorant du GRANEM
</t>
  </si>
  <si>
    <t>Salle du Conseil</t>
  </si>
  <si>
    <t>M. TERNEYRE (U.Pau),
M. ECKERT (U.Stra.)
Mme PAULIAT (U.Lim.)
M. TAILLEFAIT
M. RIHAL</t>
  </si>
  <si>
    <t>17:00-00:00</t>
  </si>
  <si>
    <t>Nuit Européenne des Chercheurs 2017</t>
  </si>
  <si>
    <t>Doctorants</t>
  </si>
  <si>
    <t>Familles</t>
  </si>
  <si>
    <t>MBA</t>
  </si>
  <si>
    <t>CJB/GRANEM</t>
  </si>
  <si>
    <t>4ème réunion Fab-Lab BonDroit</t>
  </si>
  <si>
    <t>8h-20h</t>
  </si>
  <si>
    <t>JMB</t>
  </si>
  <si>
    <t>Journée Mondiale du Bonheur - temps forts et ateliers</t>
  </si>
  <si>
    <t>Réunion de travail</t>
  </si>
  <si>
    <t>Sem. Internationale</t>
  </si>
  <si>
    <t>du 9 au 13 octobre</t>
  </si>
  <si>
    <t>Amphi Quartz</t>
  </si>
  <si>
    <t xml:space="preserve">salle du conseil
</t>
  </si>
  <si>
    <t xml:space="preserve"> salle du conseil
</t>
  </si>
  <si>
    <t>Soutenance de  thèse de Ali KASSIR
The impact of brand awareness customer's behavioral intension and response</t>
  </si>
  <si>
    <t>G. HULSMANN</t>
  </si>
  <si>
    <t>Salle du conseil
co working</t>
  </si>
  <si>
    <t>Amphi Lagon
co working
hall</t>
  </si>
  <si>
    <t>Inca/ salles401 à 405</t>
  </si>
  <si>
    <t>14h - ???</t>
  </si>
  <si>
    <t>Soutenance de thèse Jimmy CHARRUAU
"la notion de non-discrimination dans le droit public français"</t>
  </si>
  <si>
    <t>F. LEMAIRE (dir. thèse)</t>
  </si>
  <si>
    <t>PREM KHERAD (dir. thèse)</t>
  </si>
  <si>
    <t>non</t>
  </si>
  <si>
    <t>LONG, GUGLIELMI (U. ParisV)</t>
  </si>
  <si>
    <t xml:space="preserve"> « Nouvelles techniques procréatives : et les droits  de l’enfant? » par Madame Aude Mirkovic, maître de conférences en droit privé de l’université d’Evry
Directrice du M1 Droit de la santé de l'Université d’Évry et
Membre du centre de recherche Léon DUGUIT.</t>
  </si>
  <si>
    <t>lagon</t>
  </si>
  <si>
    <t>4èmes journées d'études "Le paysage entre 2 Lois : pour quel droit au paysage?"
15 juin colloque &amp; 16 juin atelier terrain</t>
  </si>
  <si>
    <t>15h00-19h00</t>
  </si>
  <si>
    <t>H. NEKKA</t>
  </si>
  <si>
    <t>Fiche Club des partenaires</t>
  </si>
  <si>
    <t>ok</t>
  </si>
  <si>
    <t>14-16h</t>
  </si>
  <si>
    <t>rentree</t>
  </si>
  <si>
    <t>Réunion de rentrée de l'école doctorale DSP</t>
  </si>
  <si>
    <t>Hautebert</t>
  </si>
  <si>
    <t>CJB + DSP + DRIED</t>
  </si>
  <si>
    <t>Workshop Panorisk ( Prof Invité : Jim CHEN)</t>
  </si>
  <si>
    <t>quarzt 10h 15h
Lagon 12h à 17h</t>
  </si>
  <si>
    <t>conférences organisées dans le cadre du dispositif "Train petite Enfance parentalité"</t>
  </si>
  <si>
    <t>Mairie ANGERS</t>
  </si>
  <si>
    <t>Amande (journée)
salles 307 313 403(13:30-16:30)</t>
  </si>
  <si>
    <t>MRGT</t>
  </si>
  <si>
    <t>amphi Tillon</t>
  </si>
  <si>
    <t>séminaire sur les questions de Numérique, Culture et Territoire</t>
  </si>
  <si>
    <t>Marianne Lumeau/collègues nantais</t>
  </si>
  <si>
    <t>amphi tamaris
co-working</t>
  </si>
  <si>
    <t>8h-19h
matin du 14</t>
  </si>
  <si>
    <t>D. Sagot</t>
  </si>
  <si>
    <t>NANTES</t>
  </si>
  <si>
    <t>Soutenance de thèse de Karl-Friedrich  ISRAEL
"The Costs and Benefits of Central Banking"</t>
  </si>
  <si>
    <t>13h-18h</t>
  </si>
  <si>
    <t>délégation numérique</t>
  </si>
  <si>
    <t>Congrès académique de l'Association francophone de Comptabilité AFC</t>
  </si>
  <si>
    <t>3 jours mai 2021</t>
  </si>
  <si>
    <t>Soutenance de thèse LEBRETON Arnaud
"les évolutions de la souveraineté permanente sur les ressources naturelles"</t>
  </si>
  <si>
    <t>??</t>
  </si>
  <si>
    <t>Soutenance de thèse de Allan MAIGNANT
" La construction des réseaux d'entreprises : une contribution par les oppositions paradoxales. Le cas d'un réseau d'entreprises horticoles de la région angevine"</t>
  </si>
  <si>
    <t>Soutenance de thèse de Rodrigue BRIN
"Expérimentation des conditions d'activation du système d'innovation sectoriel du plantain : analyse du comprtement et des pratiques de gestion des producteurs"</t>
  </si>
  <si>
    <t>concours de recrutement des professeurs des écoles</t>
  </si>
  <si>
    <t>8h-18h</t>
  </si>
  <si>
    <t>test de langue chinoise</t>
  </si>
  <si>
    <t>quartz et inca</t>
  </si>
  <si>
    <t>institut Confucius</t>
  </si>
  <si>
    <t>portes ouvertes</t>
  </si>
  <si>
    <t>Fac</t>
  </si>
  <si>
    <t>samedi</t>
  </si>
  <si>
    <t>Doyen</t>
  </si>
  <si>
    <t>RDV Champlain sur le tourisme</t>
  </si>
  <si>
    <t>22 &amp; 23 mars 2018</t>
  </si>
  <si>
    <t>Granem/ ESTHUA</t>
  </si>
  <si>
    <t>Soutenance de thèse de Emmanuelle GANGLOFF
"Quand la scénographie devient urbaine : le cas nantais."</t>
  </si>
  <si>
    <t>M. LUMEAU / S. CAMUS</t>
  </si>
  <si>
    <t>Les violences sexuelles dans les conflits armés
en présence du docteur Denis MUKWEGE</t>
  </si>
  <si>
    <t>9h00- 12h00</t>
  </si>
  <si>
    <t>14h00-20h</t>
  </si>
  <si>
    <t>15h00-17h30</t>
  </si>
  <si>
    <t>Joël Hautebert</t>
  </si>
  <si>
    <t>Lycée Joachim Du Bellay</t>
  </si>
  <si>
    <t>Amphi inca tamaris lagon</t>
  </si>
  <si>
    <t>Séminaire FRG</t>
  </si>
  <si>
    <t>12h00 - 14h00</t>
  </si>
  <si>
    <t xml:space="preserve">Séminaire ESTA
Avec
- Rodrigue Brin (qui sera docteur en Sciences Economiques puisqu'il va soutenir le 19 décembre)
- Aurore Giacomel (doctorante en Gestion)
</t>
  </si>
  <si>
    <t>Séminaire ESTA</t>
  </si>
  <si>
    <t xml:space="preserve">Séminaire TTC </t>
  </si>
  <si>
    <t>Journée des doctorants du GRANEM</t>
  </si>
  <si>
    <t>Soutenances de thèse Danièle Lecointre +??</t>
  </si>
  <si>
    <t>15h00-17h00</t>
  </si>
  <si>
    <t>Amphi LAGON</t>
  </si>
  <si>
    <t>PERGAME (Programme d'Etudes et de Recherches sur l'Apocalypse et ses MEdiations)</t>
  </si>
  <si>
    <t>après midi</t>
  </si>
  <si>
    <t>8h30-14h  (cocktail déjeunatoire compris)</t>
  </si>
  <si>
    <t>S. Desvaux
M. Favreau</t>
  </si>
  <si>
    <t>Centre Jean BODIN</t>
  </si>
  <si>
    <t>Club des Partenaires</t>
  </si>
  <si>
    <t>BonDroit</t>
  </si>
  <si>
    <r>
      <t xml:space="preserve">date fin </t>
    </r>
    <r>
      <rPr>
        <sz val="8"/>
        <color indexed="9"/>
        <rFont val="Verdana"/>
        <family val="2"/>
      </rPr>
      <t xml:space="preserve">(si différente que date début)
</t>
    </r>
    <r>
      <rPr>
        <b/>
        <sz val="10"/>
        <color indexed="9"/>
        <rFont val="Verdana"/>
        <family val="2"/>
      </rPr>
      <t>et/ou COMMENTAIRE DATE</t>
    </r>
  </si>
  <si>
    <t>date fin (si différente que date début)
et/ou COMMENTAIRE DATE</t>
  </si>
  <si>
    <t>Volney, Hall, Co-working</t>
  </si>
  <si>
    <t>Inca</t>
  </si>
  <si>
    <t>Table ronde ARRECO : lancement du programme de recherche
14-15h : TR privée 
15:00 (accueil) 15h30-19h : TR publique</t>
  </si>
  <si>
    <t>Cérémonie Doctor Honoris Causa du docteur Denis MUKWEGE</t>
  </si>
  <si>
    <t xml:space="preserve">FAC
CJB
</t>
  </si>
  <si>
    <t>UA + FAC?</t>
  </si>
  <si>
    <t>Légende</t>
  </si>
  <si>
    <t>8h30 à 17h00</t>
  </si>
  <si>
    <t>401-402-404
Amphi tamaris</t>
  </si>
  <si>
    <t>A. Vignon-Barrault</t>
  </si>
  <si>
    <t xml:space="preserve">A revoir </t>
  </si>
  <si>
    <t>Guido Hulsmann</t>
  </si>
  <si>
    <t>Conférence autour de la Tapisserie de l’Apocalypse</t>
  </si>
  <si>
    <t>Nantes</t>
  </si>
  <si>
    <t>M.Catala</t>
  </si>
  <si>
    <t>S.Delépine</t>
  </si>
  <si>
    <t>Angers</t>
  </si>
  <si>
    <t>B.taxil et E.Neraudau</t>
  </si>
  <si>
    <t>septembre</t>
  </si>
  <si>
    <t>C.Billet et B.Taxil</t>
  </si>
  <si>
    <t>Avril</t>
  </si>
  <si>
    <t>Angers ou Nantes</t>
  </si>
  <si>
    <t>Séminiaire de rencontres avec des chercheurs européens du réseau des Chaires Jean Monnet sur l'accueil des réfugiés en Europe</t>
  </si>
  <si>
    <t>Juin</t>
  </si>
  <si>
    <t>Contrat recherche</t>
  </si>
  <si>
    <t>ARRECO</t>
  </si>
  <si>
    <t>Colloque sur "L'accueil sanitaire des réfugiés" -</t>
  </si>
  <si>
    <t>Contrat Recherche</t>
  </si>
  <si>
    <t>Séminaire de rencontres avec des avocats et juges d'asile</t>
  </si>
  <si>
    <t>ÂgéDroit</t>
  </si>
  <si>
    <t>Panorisk</t>
  </si>
  <si>
    <t xml:space="preserve">Séminaire de rencontre avec des chercheurs européens du réseau des chaires Jean Monnet sur l'accueil des réfugiés en Europe ( Nantes) - </t>
  </si>
  <si>
    <t>Colloque "Effets et conséquences des relocalisations des réfugiés au niveau local"</t>
  </si>
  <si>
    <t>Colloque final : "Relocalisation, réinstallation, réadmission : quel accueil pour les réfugiés en Europe ?"</t>
  </si>
  <si>
    <t>C.Billet, E.d'Halluin et B.Taxil</t>
  </si>
  <si>
    <t>octobre</t>
  </si>
  <si>
    <t>Aline VIGNON-BARRAULT</t>
  </si>
  <si>
    <t>Colloque de clôture du Projet</t>
  </si>
  <si>
    <t>Février-mars</t>
  </si>
  <si>
    <t>colloque "vieillesse et droit" -
avec l'EREPL ? Dans le cadre de l'ouvrage  "l'intimité face au soin et l'accompagnement, regards croisés"</t>
  </si>
  <si>
    <t>M. DOLAIS Yves
co-encadrement : Mme LAMBERT-WIBER Sophie</t>
  </si>
  <si>
    <t>Pr. BOUVET Marc</t>
  </si>
  <si>
    <t>demande de la doctorante</t>
  </si>
  <si>
    <t>???
NDIAYE Ibrahima
Le droit des incarcérés étrangers et de leur famille</t>
  </si>
  <si>
    <t>Pr. RIHAL Hervé</t>
  </si>
  <si>
    <t>Pr. LEMAIRE Félicien</t>
  </si>
  <si>
    <t>Mme DESVAUX-BERNHEIM Sabine</t>
  </si>
  <si>
    <t>avant fin 2018 (CSI2017)</t>
  </si>
  <si>
    <t>Avant la fin de l'année universitaire 2017-2018  (CSI2017)</t>
  </si>
  <si>
    <t>Pr. TAXIL Bérangère et Pr. BOISSON DE CHAZOURNES (U. Genève)</t>
  </si>
  <si>
    <t>Pr. TAXIL Bérangère
CARDONA LLORENS Jorge(Universidad de Valencia)</t>
  </si>
  <si>
    <t>avant le 30/06/2019 (Convention Région)</t>
  </si>
  <si>
    <t>Pr. TAILLEFAIT Antony</t>
  </si>
  <si>
    <t>Soutenance de thèse  de
PAPIN PUREN Anthony
La notion constitutionnelle de groupement</t>
  </si>
  <si>
    <t>Soutenance de thèse  de
RUBAGOTTI Eroan
La liberté de choisir son cocontractant en droit privé</t>
  </si>
  <si>
    <t>Soutenance de thèse  de
LE VERGE Matthieu
Les règlements des chambres sous la restauration et la monarchie de Juillet. La naissance du régime parlementaire (1814-1848)</t>
  </si>
  <si>
    <t>Soutenance de thèse  de
SZLOVIK Maeva
Les migrations économiques en droit international : exemple dans les relations ibéro-américaines</t>
  </si>
  <si>
    <t>Soutenance de thèse  de
REEVES Joseph
L'animal en Droits International et Européen</t>
  </si>
  <si>
    <t>Soutenance de thèse  de
Agathe VITOUR
Le mandat d'intérêt général.</t>
  </si>
  <si>
    <t>8èmes Journées Internationales de Recherche GESS (Gestion des Entreprises Sociales et Solidaires)</t>
  </si>
  <si>
    <t>F. Pantin
C. Maurel</t>
  </si>
  <si>
    <t>D. PEYRAT-GUILLARD</t>
  </si>
  <si>
    <t>C. DEFFAINS-CRAPSKY et D. POP</t>
  </si>
  <si>
    <t>B. TAXIL</t>
  </si>
  <si>
    <t>X. PAUTREL et D. PEYRAT-GUILLARD</t>
  </si>
  <si>
    <t>A.-S. HOCQUET</t>
  </si>
  <si>
    <t>S. CAMUS et M. LUMEAU</t>
  </si>
  <si>
    <t>H. NZE OBAME, E. KURTBEGU</t>
  </si>
  <si>
    <t>A. MIRON et B.Taxil</t>
  </si>
  <si>
    <t>14h-18h</t>
  </si>
  <si>
    <t>Cérémonie de remise de diplômes des licences</t>
  </si>
  <si>
    <t xml:space="preserve">Licence+ LP + </t>
  </si>
  <si>
    <t>10h</t>
  </si>
  <si>
    <t>Concours de plaidoierie en droit international
ROUSSEAU  ( plaidoieries, conf de clôture)
partenaires : SFDI, RADIE</t>
  </si>
  <si>
    <t>Alina MIRON
Bérangère TAXIL</t>
  </si>
  <si>
    <t>Workshop " Les Images Fixes et Interactives sur Internet : Un Enjeu en Termes d’Expérience ?"</t>
  </si>
  <si>
    <t>Stratexplore</t>
  </si>
  <si>
    <t>9h00-17h00</t>
  </si>
  <si>
    <t>Esthua</t>
  </si>
  <si>
    <t xml:space="preserve">Conférence débat en partenariat avec l’IFPPC (Institut Français des Praticiens de la Procédure Collectives) : « Comment valoriser les actifs incorporels de l’entreprise en crise ? »
Conférence donnant lieu à la présentation de l’ouvrage « Comment valoriser les actifs incorporels de l’entreprise en crise ? » édité par l’IFPPC
</t>
  </si>
  <si>
    <t>chaire R&amp;M</t>
  </si>
  <si>
    <t xml:space="preserve">Petit déjeuner-débat : L’actualité des NEP pour le commissaire aux comptes après la réforme européenne de l’Audit </t>
  </si>
  <si>
    <t>petit-déjeuner débat</t>
  </si>
  <si>
    <t>8h30-10h00</t>
  </si>
  <si>
    <t>Présentation de la nouvelle revue de recherche en Comptabilité :  ACCRA</t>
  </si>
  <si>
    <t>12h-14h</t>
  </si>
  <si>
    <t>Petit déjeuner-débat :Le SYSCOHADA, l’audit et la comptabilité en Afrique de l’ouest  avec Jean-François CASTA</t>
  </si>
  <si>
    <t xml:space="preserve">Petit déjeuner-débat :L’expert-comptable, le commissaire aux comptes et le numérique avec Patrick ROLLAND Commissaire aux Comptes, Président de la Commission Numérique à la Compagnie Nationale des Commissaires aux Comptes </t>
  </si>
  <si>
    <t>Chaire R&amp;M</t>
  </si>
  <si>
    <t>amphi + coworking</t>
  </si>
  <si>
    <t xml:space="preserve">Leçon inaugurale des Masters de la Chaire Règles et
Marchés
Charles René TANDE, Président du Conseil Supérieur de l’Ordre des Experts-Comptables
</t>
  </si>
  <si>
    <t xml:space="preserve">rentrée solenelle des masters de la Chaire
présentation des ordres professionnels CRCC ORDEC
Conférence sur les métiers de l’audit et du conseil </t>
  </si>
  <si>
    <t>9h00- 18h00</t>
  </si>
  <si>
    <t>amphi + coworking + hall</t>
  </si>
  <si>
    <t>Martine Long et promo DIP</t>
  </si>
  <si>
    <t>Amphi Sienne 
Salles 501-502-503</t>
  </si>
  <si>
    <t>CitƐr</t>
  </si>
  <si>
    <t>Colloque international 2018 - Projet CitƐr
« Citoyenneté(s) et démocratie »</t>
  </si>
  <si>
    <t>Amphi Lagon</t>
  </si>
  <si>
    <t>S. CAMUS</t>
  </si>
  <si>
    <t>salles 02, 03, 05, 06 co working Carels 1 et 2</t>
  </si>
  <si>
    <t>Amphi Volney Hall Co-Working préréservé</t>
  </si>
  <si>
    <t>C GUIBERT</t>
  </si>
  <si>
    <t>C. BAULANT</t>
  </si>
  <si>
    <t>BonDroit Enjeu(x)</t>
  </si>
  <si>
    <t>Amphi Lagon, Hall,espace co working</t>
  </si>
  <si>
    <t>15 ou 22/11/2018</t>
  </si>
  <si>
    <t>CEFRAS</t>
  </si>
  <si>
    <t>amphi 300 + 2 salles de 50</t>
  </si>
  <si>
    <t>18h</t>
  </si>
  <si>
    <t xml:space="preserve"> Mois du genre », une conférence « Simone Veil, féministe et européiste » avec Yves Denéchère, professeur d’histoire de l’Université d’Angers et directeur de TEMOS</t>
  </si>
  <si>
    <t xml:space="preserve"> Apocalypse et contre-utopie à la fin du XIXè siècle
Frédéric ROUVILLOIS, Professeur de droit public à l'Université Paris Descartes</t>
  </si>
  <si>
    <t>Amphi Ivoire</t>
  </si>
  <si>
    <t>projet Pergame</t>
  </si>
  <si>
    <t>oui</t>
  </si>
  <si>
    <t>filmé</t>
  </si>
  <si>
    <t>Planning des manifestations scientifiques à la Faculté de droit, d'économie et de gestion</t>
  </si>
  <si>
    <t>Organisateur (LABO, FAC, EXT?)</t>
  </si>
  <si>
    <r>
      <t xml:space="preserve">date fin </t>
    </r>
    <r>
      <rPr>
        <sz val="11"/>
        <color indexed="9"/>
        <rFont val="Verdana"/>
        <family val="2"/>
      </rPr>
      <t xml:space="preserve">(si différente que date début)
</t>
    </r>
    <r>
      <rPr>
        <b/>
        <sz val="11"/>
        <color indexed="9"/>
        <rFont val="Verdana"/>
        <family val="2"/>
      </rPr>
      <t>et/ou COMMENTAIRE DATE</t>
    </r>
  </si>
  <si>
    <r>
      <t xml:space="preserve">Matériel </t>
    </r>
    <r>
      <rPr>
        <sz val="11"/>
        <color indexed="9"/>
        <rFont val="Verdana"/>
        <family val="2"/>
      </rPr>
      <t>(Audiovisuel, …)</t>
    </r>
  </si>
  <si>
    <t>09:30-12:30</t>
  </si>
  <si>
    <t>Les droits de l'enfant : bien-être, intérêt supérieur ou bonheur de l'enfant ? - Conférence de Jean Zermatten</t>
  </si>
  <si>
    <t>Bernard Gauriau
Martine Long</t>
  </si>
  <si>
    <t>Journée Mondiale du Bonheur</t>
  </si>
  <si>
    <t>Terre des Sciences</t>
  </si>
  <si>
    <t>Bérangère Taxil</t>
  </si>
  <si>
    <t>L'entreprise peut-elle générer du bonheur ?</t>
  </si>
  <si>
    <t>Anne-Sophie Hocquet</t>
  </si>
  <si>
    <t>Penser et construire le bonheur : regards croisés</t>
  </si>
  <si>
    <t>Bien-être animal et bonheur humain</t>
  </si>
  <si>
    <t>Bien-être et fonction publique - Ateliers</t>
  </si>
  <si>
    <t>association A.D.M.D. (association pour le droit à mourir dans la dignité) 49</t>
  </si>
  <si>
    <t xml:space="preserve">Amphi volney </t>
  </si>
  <si>
    <t>18h00-21h30</t>
  </si>
  <si>
    <t>A. MIRON</t>
  </si>
  <si>
    <t>amphi- co-working</t>
  </si>
  <si>
    <t>Rubrique</t>
  </si>
  <si>
    <t>Sous Rubrique</t>
  </si>
  <si>
    <t>17h-18h30</t>
  </si>
  <si>
    <t>Responsabilité de l'avocat. Intervenants: Rodolphe Bigot et Monsieur le Bâtonnier Avril</t>
  </si>
  <si>
    <t>C.Renaud-Duparc</t>
  </si>
  <si>
    <t>Fac IEJ</t>
  </si>
  <si>
    <t>Droit et Société</t>
  </si>
  <si>
    <t>Découverte métiers</t>
  </si>
  <si>
    <t>A.Miron et B.Taxil</t>
  </si>
  <si>
    <t>M2 DIE, M1 DIE, L3 Droit</t>
  </si>
  <si>
    <t>Découverte Métiers</t>
  </si>
  <si>
    <t xml:space="preserve">Amphi Amande
</t>
  </si>
  <si>
    <t>Opération "Quai d'Orsay Hors Les Murs" - Voies d'accès et stages au Ministère de l'Europe et des Affaires Etrangères- Intervenants: Mme Claire Auriacombe et Mme Claire Le Masne, de la Direction des ressources humaines du Ministère de l'Europe et des affaires étrangères</t>
  </si>
  <si>
    <t>Droit International</t>
  </si>
  <si>
    <t>club partenaires</t>
  </si>
  <si>
    <t>Le mer, la dernière frontière?</t>
  </si>
  <si>
    <t>PARIS,
Min. Aff Étr.
Salle 1A</t>
  </si>
  <si>
    <t>1ère demi-journée du CYCLE DE CONFERENCES « LA FRANCE, UNE PUISSANCE MARITIME QUI S’AFFIRME »
TABLES RONDES: les frontières maritimes de la France</t>
  </si>
  <si>
    <t>NANTES ou les Sables d'Olonne</t>
  </si>
  <si>
    <t>2ème demi-journée du CYCLE DE CONFERENCES « LA FRANCE, UNE PUISSANCE MARITIME QUI S’AFFIRME »
l’action de l’Etat en mer (surveillance des espaces, défense des droits souverains, notamment les actions judiciaires engagées contre ceux qui violent les droits souverains, réponses aux menaces (piraterie, terrorisme, cybermenaces))</t>
  </si>
  <si>
    <t>3ème et dernière demi-journée du CYCLE DE CONFERENCES « LA FRANCE, UNE PUISSANCE MARITIME QUI S’AFFIRME »
grandes   lignes   de   la   politique   maritime française (dans le cadre de l’UE, des négociations sur la biodiversité dans la haute-mer ; pour la défense de la liberté de la haute mer, notamment vis-à-vis de l’expansionnisme chinois ; la protection de l’environnement, notamment par la création des aires marines protégées)</t>
  </si>
  <si>
    <t>Soutenance de thèse de Mouna EL HADDANI</t>
  </si>
  <si>
    <t>Parcours de "gamins" : regards croisés sur l'enfance d'hier ou d'aujourd'hui,</t>
  </si>
  <si>
    <t>association doctorants AIDOC</t>
  </si>
  <si>
    <t>Cérémonie de remise de diplômes des Masters</t>
  </si>
  <si>
    <t>vendredi</t>
  </si>
  <si>
    <t>action de culture scientifique, dans le cadre de la Charte Culture et solidarité (dispositif piloté par la Ville d'Angers)</t>
  </si>
  <si>
    <t>Terre des Sciences/BonDroit</t>
  </si>
  <si>
    <t>Grands Rendez-vous de la mer: l'ouverture des négociations à l'ONU sur la biodiversité dans les zones maritimes internationales. Monsieur Jonathan CHOLET, secrétaire des affaires étrangères (Ministère des affaires étrangères)</t>
  </si>
  <si>
    <t xml:space="preserve">A.MIRON </t>
  </si>
  <si>
    <t>M2DIE, M1 DIE, L3</t>
  </si>
  <si>
    <t>salle 402</t>
  </si>
  <si>
    <t>Droit international</t>
  </si>
  <si>
    <t>9h-17h30
9h-12h30</t>
  </si>
  <si>
    <t>Félicien LEMAIRE
BonDroit</t>
  </si>
  <si>
    <t>BonDroit
Sylvie Servoise</t>
  </si>
  <si>
    <t>08h30-10h30</t>
  </si>
  <si>
    <t>F. Saubion (Fac sciences)</t>
  </si>
  <si>
    <t xml:space="preserve"> session CNU "Suivi de carrière" 2018</t>
  </si>
  <si>
    <t>11/10/2018 matin</t>
  </si>
  <si>
    <t>2 salles de 20 P, une salle de 50p espace co-working</t>
  </si>
  <si>
    <t>Journées Accueil Lycéens</t>
  </si>
  <si>
    <t>M. Pineau SUIO IP</t>
  </si>
  <si>
    <t xml:space="preserve">Amande (150 et Tamaris (150 </t>
  </si>
  <si>
    <t>Date de dernier
 modification</t>
  </si>
  <si>
    <t>8h30-18h00</t>
  </si>
  <si>
    <t>Colloque : «La consommation d’objets connectés, un marché économique d’avenir»
+ cocktail déjeûnatoire</t>
  </si>
  <si>
    <t>RIHAL; NAÏTALI</t>
  </si>
  <si>
    <t>Gaëlle Pantin et Dominique Peyrat</t>
  </si>
  <si>
    <t>Séminaire de deux professeurs invités au titre de la recherche axe ESTA, le jeudi 15 mars de 12h à 14h. 
Felipe Reinoso Carvalho (PhD in Psychology and Engineering Sciences) et
Mathilda Van Niekerk (Rosen College of Hospitality Management, University of Central Florida)</t>
  </si>
  <si>
    <t>PARIS,
France Terre d'Asile</t>
  </si>
  <si>
    <t>??volney
hall
co-working</t>
  </si>
  <si>
    <r>
      <rPr>
        <b/>
        <sz val="11"/>
        <color theme="0"/>
        <rFont val="Verdana"/>
        <family val="2"/>
      </rPr>
      <t>"à l'étude" (dde de financement closes)</t>
    </r>
    <r>
      <rPr>
        <sz val="11"/>
        <rFont val="Verdana"/>
        <family val="2"/>
      </rPr>
      <t xml:space="preserve">
6ème Colloque : Les établissements et services sociaux et médico-sociaux»
(mêmes intervenants que jury de soutenance VITOUR)</t>
    </r>
  </si>
  <si>
    <t xml:space="preserve">6e édition du Forum de l'Audit
</t>
  </si>
  <si>
    <t>M1&amp;2 CCA obligatoire + autres étudiants</t>
  </si>
  <si>
    <t>14:15-16:15</t>
  </si>
  <si>
    <t>M2 Services Financiers aux Entreprises et M2 Management Financier et Contrôle International</t>
  </si>
  <si>
    <t>Numérique</t>
  </si>
  <si>
    <t>Digital</t>
  </si>
  <si>
    <t>Master 2 Marketing Digital</t>
  </si>
  <si>
    <t>CCI Maine et Loire  8 Bd du Roi René Angers</t>
  </si>
  <si>
    <t>R.Chardonneau</t>
  </si>
  <si>
    <t>tout public</t>
  </si>
  <si>
    <t>Matinales MD: Les objets connectés</t>
  </si>
  <si>
    <t>Matinales MD: Live retail</t>
  </si>
  <si>
    <t>Matinales MD- Le RGPD: Quelles opportunités pour les entreprises ?</t>
  </si>
  <si>
    <t>Droit à la déconnexion et télétravail - BonDroit Axe 1</t>
  </si>
  <si>
    <t>16h00-19h</t>
  </si>
  <si>
    <t>Présentation des métiers du droit</t>
  </si>
  <si>
    <t>F.Tesson</t>
  </si>
  <si>
    <t>L3 droit</t>
  </si>
  <si>
    <t>Pocquet de Livonnière</t>
  </si>
  <si>
    <t>jobdating</t>
  </si>
  <si>
    <t>Jobdating Esemap (Licences pro et masters BFA)</t>
  </si>
  <si>
    <t>B.Séjourné</t>
  </si>
  <si>
    <t>Lpro CC et Master GP</t>
  </si>
  <si>
    <t>Espace co-working entier et salle du conseil</t>
  </si>
  <si>
    <t>club des  partenaires</t>
  </si>
  <si>
    <t>BFA</t>
  </si>
  <si>
    <t>Finances</t>
  </si>
  <si>
    <t>D.DUFRESNE</t>
  </si>
  <si>
    <t xml:space="preserve">M2 RHOI/MIRH </t>
  </si>
  <si>
    <t>anciens et tuteurs pro</t>
  </si>
  <si>
    <t>Etudiants MIRH, RHOI</t>
  </si>
  <si>
    <t>Entreprise</t>
  </si>
  <si>
    <t>Ressources Humaines</t>
  </si>
  <si>
    <t>séminaire des 3 collèges d’Inspecteurs de l'Education Nationale</t>
  </si>
  <si>
    <t>8h-17h</t>
  </si>
  <si>
    <t>Inca Ivoire salle du conseil</t>
  </si>
  <si>
    <t>GENEPI</t>
  </si>
  <si>
    <t>avec Tony Ferri sur le milieu carcéral</t>
  </si>
  <si>
    <t xml:space="preserve">colloque annuel de la Société française de droit international (SFDI)
</t>
  </si>
  <si>
    <t>Lancement du projet de recherche AgéDroit
La personne âgée, sujet de protection du droit</t>
  </si>
  <si>
    <t>amphi Volney + co-working</t>
  </si>
  <si>
    <t>Amphi Lagon
hall
co-working</t>
  </si>
  <si>
    <t>20h-22h</t>
  </si>
  <si>
    <t>ciné doc rencontre</t>
  </si>
  <si>
    <t>12 jours</t>
  </si>
  <si>
    <t>C.RENAUD-DUPARC</t>
  </si>
  <si>
    <t>IEJ /M1 et M2 Droit</t>
  </si>
  <si>
    <t>Les 400 coups</t>
  </si>
  <si>
    <t>IEJ</t>
  </si>
  <si>
    <t>18:00-20:30</t>
  </si>
  <si>
    <t>Ciné-débat</t>
  </si>
  <si>
    <t>L'égalité femme/homme dans le travail contribue-t-elle au bonheur ? (provisoire)</t>
  </si>
  <si>
    <t>BonDroit
Fabrique Spinoza
Mission égalité UA</t>
  </si>
  <si>
    <t>Grand public</t>
  </si>
  <si>
    <t>Samuel DELEPINE
Bérangère TAXIL</t>
  </si>
  <si>
    <t>Amphi Sienne
Hall</t>
  </si>
  <si>
    <t>Colloque "Catégorisation des acteurs du droit d'asile"</t>
  </si>
  <si>
    <t>Entreprise libérée, salariés délivrés ?</t>
  </si>
  <si>
    <t>La transparence des algorithmes</t>
  </si>
  <si>
    <t>dans le cadre de la connected week</t>
  </si>
  <si>
    <t>Engagement, rôle et place des bénévoles dans l'accueil des migrants</t>
  </si>
  <si>
    <t>13h30-19h30</t>
  </si>
  <si>
    <t>ARRECO + C49</t>
  </si>
  <si>
    <t>Soutenance de thèse de Majorie Tendero</t>
  </si>
  <si>
    <t>Agrocampus Ouest</t>
  </si>
  <si>
    <t>Soutenance de thèse de Mahmoud Hassan</t>
  </si>
  <si>
    <t>OUESLATI Walid</t>
  </si>
  <si>
    <t>Soutenance de thèse de Danielle ERICKSON</t>
  </si>
  <si>
    <t>14h30- 18h30</t>
  </si>
  <si>
    <t>LEGOHEREL Patrick</t>
  </si>
  <si>
    <t xml:space="preserve">Amphi </t>
  </si>
  <si>
    <t>9h00-</t>
  </si>
  <si>
    <t>Soutenance de thèse de Marcela Montoya-Supiot</t>
  </si>
  <si>
    <t>C. KUSZLA</t>
  </si>
  <si>
    <t>Colloque final Plu Patrimonial</t>
  </si>
  <si>
    <t>A. De Lajartre</t>
  </si>
  <si>
    <t>lundi AP + mardi</t>
  </si>
  <si>
    <t>Angers
Grenier ST Jean</t>
  </si>
  <si>
    <t>14h30 - 18h30</t>
  </si>
  <si>
    <t xml:space="preserve"> Soutenance de Karim Errajaa
Mécanismes d'influence du marketing sensoriel sur le comportement du consommateur</t>
  </si>
  <si>
    <t>P. Legoherel
B. Daucé</t>
  </si>
  <si>
    <t>LECOCQ Frédérique
Reconnaissance de la valeur professionnelle des agents publics et récompense du mérite par les médailles dans la fonction publique</t>
  </si>
  <si>
    <t>avril demandé à son dir de thèse (en attente accord)</t>
  </si>
  <si>
    <t>demande du doctorant: fin 2018 ou début 2019</t>
  </si>
  <si>
    <t>demande du doctorant: au plus tard 1ère semaine de décembre</t>
  </si>
  <si>
    <t>10 ans du CJB</t>
  </si>
  <si>
    <t>ile de Béhuard</t>
  </si>
  <si>
    <t>F. Lemaire</t>
  </si>
  <si>
    <t>10h00-17h00</t>
  </si>
  <si>
    <t>Séminaire d'été</t>
  </si>
  <si>
    <t>BonDroit (DCS et CJB)</t>
  </si>
  <si>
    <t>Grands rendez-vous de la mer:
l'ouverture des négociations à l'ONU sur la biodiversité dans les zones maritimes internationales
Conférence de M. J. CHOLET de la Sous-direction du droit de la mer, du droit fluvial et des pôles au Ministère de l’Europe et des Affaires étrangères</t>
  </si>
  <si>
    <t>Miron Alina</t>
  </si>
  <si>
    <t>Salle 402</t>
  </si>
  <si>
    <t>Les réfugiés en mer : droit des réfugiés ou droit de la mer?
Colloque d'ouverture du concours Rousseau</t>
  </si>
  <si>
    <t>LE RÉCIT DU DEMANDEUR D'ASILE, DE L'ÉMISSION A LA RÉCEPTION
co-organisée par ARRECO et France terre d'asile à Paris</t>
  </si>
  <si>
    <t>B. Taxil
G. Landry</t>
  </si>
  <si>
    <t>??????????</t>
  </si>
  <si>
    <t>Journée d'etudes PANORISK: Financement des retraites et gestion des risques</t>
  </si>
  <si>
    <t>8h45 - 18h15</t>
  </si>
  <si>
    <r>
      <t xml:space="preserve"> 27ème édition de la Fête de la Science 2018
</t>
    </r>
    <r>
      <rPr>
        <b/>
        <sz val="11"/>
        <rFont val="Verdana"/>
        <family val="2"/>
      </rPr>
      <t>BonDroit</t>
    </r>
  </si>
  <si>
    <t>19h-00h</t>
  </si>
  <si>
    <t>Valorisation</t>
  </si>
  <si>
    <r>
      <t xml:space="preserve">Nuit Européenne des Chercheurs 2018
</t>
    </r>
    <r>
      <rPr>
        <b/>
        <sz val="11"/>
        <rFont val="Verdana"/>
        <family val="2"/>
      </rPr>
      <t>ARRECO</t>
    </r>
  </si>
  <si>
    <t>Forum Le Quai</t>
  </si>
  <si>
    <t>Fac des Sciences</t>
  </si>
  <si>
    <t>B.TAXIL</t>
  </si>
  <si>
    <t>F.LEMAIRE</t>
  </si>
  <si>
    <t>Mars-Avril à définir</t>
  </si>
  <si>
    <t>Mai-Juin à Définir</t>
  </si>
  <si>
    <t>décembre à  défjnir</t>
  </si>
  <si>
    <t>Septembre-octobre à définir</t>
  </si>
  <si>
    <t>Octobre</t>
  </si>
  <si>
    <t>9h-17h</t>
  </si>
  <si>
    <t>Marché du travail, solidarités et bonheur Axe 1 du projet BonDroit</t>
  </si>
  <si>
    <t>M.LONG
A-S.HOCQUET</t>
  </si>
  <si>
    <t>8h-17h31</t>
  </si>
  <si>
    <t>Anxiété</t>
  </si>
  <si>
    <t>J.REEVES
L.BOISSEAU-SOWINSKI</t>
  </si>
  <si>
    <t>A.MORIN-TRUDELLE
B.GAURIAU</t>
  </si>
  <si>
    <t>Février à définir</t>
  </si>
  <si>
    <t>Droit, économie et bonheur</t>
  </si>
  <si>
    <t>Labo PHARE</t>
  </si>
  <si>
    <t>PARIS</t>
  </si>
  <si>
    <t>CJB
Labo PHARE</t>
  </si>
  <si>
    <t>Octobre-Novembre à définir</t>
  </si>
  <si>
    <t>Colloque international</t>
  </si>
  <si>
    <t>Colloque final international BonDroit</t>
  </si>
  <si>
    <t>9h-20h</t>
  </si>
  <si>
    <t>Animations/ateliers</t>
  </si>
  <si>
    <t>Journée Mondiale du Bonheur "Au bonheur des dames"</t>
  </si>
  <si>
    <t>S.LAMBERT-WIBER
A-S.HOCQUET</t>
  </si>
  <si>
    <t>Mai-Juin à Définir sur 1 jour et demi</t>
  </si>
  <si>
    <t xml:space="preserve">Bien-être dans la ville </t>
  </si>
  <si>
    <t>S.BOUJU
A.DE LAJARTRE
D.SAGOT
X.PAUTREL</t>
  </si>
  <si>
    <t>CJB
GRANEM</t>
  </si>
  <si>
    <t>HUANG Shanyue
Les aspects fiscaux des relations économiques entre la Chine et la France</t>
  </si>
  <si>
    <t>soutenance?
BOUZID Rachid</t>
  </si>
  <si>
    <t>Amphi Lagon ou Volney réservés ok selon affluence</t>
  </si>
  <si>
    <t>Ardoise et hall réservés ok</t>
  </si>
  <si>
    <t>volney + hall + co-working réservés ok</t>
  </si>
  <si>
    <t>Volney + hall réservés ok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</si>
</sst>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F800]dddd\,\ mmmm\ dd\,\ yyyy"/>
    <numFmt numFmtId="166" formatCode="[$-F400]h:mm:ss\ AM/PM"/>
  </numFmts>
  <fonts count="47" x14ac:knownFonts="1">
    <font>
      <sz val="10"/>
      <name val="Arial"/>
    </font>
    <font>
      <sz val="8"/>
      <name val="Verdana"/>
      <family val="2"/>
    </font>
    <font>
      <sz val="8"/>
      <name val="Arial"/>
      <family val="2"/>
    </font>
    <font>
      <sz val="10"/>
      <name val="Arial"/>
      <family val="2"/>
    </font>
    <font>
      <sz val="10"/>
      <color indexed="9"/>
      <name val="Arial"/>
      <family val="2"/>
    </font>
    <font>
      <b/>
      <sz val="10"/>
      <color indexed="9"/>
      <name val="Verdana"/>
      <family val="2"/>
    </font>
    <font>
      <sz val="9"/>
      <name val="Verdana"/>
      <family val="2"/>
    </font>
    <font>
      <sz val="8"/>
      <color indexed="9"/>
      <name val="Verdana"/>
      <family val="2"/>
    </font>
    <font>
      <b/>
      <sz val="9"/>
      <name val="Verdana"/>
      <family val="2"/>
    </font>
    <font>
      <b/>
      <sz val="18"/>
      <color indexed="9"/>
      <name val="Verdana"/>
      <family val="2"/>
    </font>
    <font>
      <b/>
      <sz val="14"/>
      <color indexed="9"/>
      <name val="Verdana"/>
      <family val="2"/>
    </font>
    <font>
      <strike/>
      <sz val="9"/>
      <name val="Verdana"/>
      <family val="2"/>
    </font>
    <font>
      <sz val="9"/>
      <name val="Verdana"/>
      <family val="2"/>
    </font>
    <font>
      <sz val="9"/>
      <name val="Arial"/>
      <family val="2"/>
    </font>
    <font>
      <b/>
      <sz val="9"/>
      <name val="Verdana"/>
      <family val="2"/>
    </font>
    <font>
      <strike/>
      <sz val="9"/>
      <name val="Verdana"/>
      <family val="2"/>
    </font>
    <font>
      <b/>
      <sz val="9"/>
      <color indexed="8"/>
      <name val="Verdana"/>
      <family val="2"/>
    </font>
    <font>
      <sz val="9"/>
      <name val="Tahoma"/>
      <family val="2"/>
    </font>
    <font>
      <b/>
      <sz val="9"/>
      <name val="Tahoma"/>
      <family val="2"/>
    </font>
    <font>
      <sz val="8"/>
      <name val="Arial"/>
      <family val="2"/>
    </font>
    <font>
      <b/>
      <sz val="10"/>
      <name val="Verdana"/>
      <family val="2"/>
    </font>
    <font>
      <sz val="10"/>
      <name val="Verdana"/>
      <family val="2"/>
    </font>
    <font>
      <sz val="10"/>
      <color theme="0"/>
      <name val="Verdana"/>
      <family val="2"/>
    </font>
    <font>
      <sz val="10"/>
      <color theme="0"/>
      <name val="Arial"/>
      <family val="2"/>
    </font>
    <font>
      <sz val="9"/>
      <color theme="0"/>
      <name val="Verdana"/>
      <family val="2"/>
    </font>
    <font>
      <sz val="10"/>
      <color rgb="FFFF0000"/>
      <name val="Verdana"/>
      <family val="2"/>
    </font>
    <font>
      <sz val="9"/>
      <color rgb="FFFF0000"/>
      <name val="Verdana"/>
      <family val="2"/>
    </font>
    <font>
      <b/>
      <sz val="9"/>
      <color rgb="FFFF0000"/>
      <name val="Verdana"/>
      <family val="2"/>
    </font>
    <font>
      <sz val="9"/>
      <color indexed="81"/>
      <name val="Tahoma"/>
      <family val="2"/>
    </font>
    <font>
      <b/>
      <sz val="9"/>
      <color indexed="81"/>
      <name val="Tahoma"/>
      <family val="2"/>
    </font>
    <font>
      <b/>
      <sz val="10"/>
      <name val="Arial"/>
      <family val="2"/>
    </font>
    <font>
      <i/>
      <sz val="9"/>
      <name val="Verdana"/>
      <family val="2"/>
    </font>
    <font>
      <i/>
      <sz val="10"/>
      <name val="Arial"/>
      <family val="2"/>
    </font>
    <font>
      <i/>
      <sz val="11"/>
      <name val="Verdana"/>
      <family val="2"/>
    </font>
    <font>
      <b/>
      <sz val="11"/>
      <color indexed="9"/>
      <name val="Verdana"/>
      <family val="2"/>
    </font>
    <font>
      <sz val="11"/>
      <color indexed="9"/>
      <name val="Arial"/>
      <family val="2"/>
    </font>
    <font>
      <sz val="11"/>
      <color indexed="9"/>
      <name val="Verdana"/>
      <family val="2"/>
    </font>
    <font>
      <i/>
      <sz val="11"/>
      <color indexed="9"/>
      <name val="Verdana"/>
      <family val="2"/>
    </font>
    <font>
      <b/>
      <sz val="11"/>
      <color rgb="FFFF0000"/>
      <name val="Verdana"/>
      <family val="2"/>
    </font>
    <font>
      <sz val="11"/>
      <name val="Verdana"/>
      <family val="2"/>
    </font>
    <font>
      <b/>
      <sz val="11"/>
      <name val="Verdana"/>
      <family val="2"/>
    </font>
    <font>
      <sz val="11"/>
      <name val="Arial"/>
      <family val="2"/>
    </font>
    <font>
      <sz val="11"/>
      <color rgb="FFFF0000"/>
      <name val="Verdana"/>
      <family val="2"/>
    </font>
    <font>
      <sz val="11"/>
      <color theme="1"/>
      <name val="Verdana"/>
      <family val="2"/>
    </font>
    <font>
      <b/>
      <sz val="11"/>
      <color theme="0"/>
      <name val="Verdana"/>
      <family val="2"/>
    </font>
    <font>
      <b/>
      <sz val="11"/>
      <name val="Arial"/>
      <family val="2"/>
    </font>
    <font>
      <sz val="11"/>
      <color theme="0"/>
      <name val="Verdana"/>
      <family val="2"/>
    </font>
  </fonts>
  <fills count="19">
    <fill>
      <patternFill patternType="none"/>
    </fill>
    <fill>
      <patternFill patternType="gray125"/>
    </fill>
    <fill>
      <patternFill patternType="solid">
        <fgColor indexed="40"/>
        <bgColor indexed="64"/>
      </patternFill>
    </fill>
    <fill>
      <patternFill patternType="solid">
        <fgColor indexed="53"/>
        <bgColor indexed="64"/>
      </patternFill>
    </fill>
    <fill>
      <patternFill patternType="solid">
        <fgColor indexed="63"/>
        <bgColor indexed="64"/>
      </patternFill>
    </fill>
    <fill>
      <patternFill patternType="solid">
        <fgColor indexed="50"/>
        <bgColor indexed="64"/>
      </patternFill>
    </fill>
    <fill>
      <patternFill patternType="solid">
        <fgColor indexed="10"/>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rgb="FF00B0F0"/>
        <bgColor indexed="64"/>
      </patternFill>
    </fill>
    <fill>
      <patternFill patternType="solid">
        <fgColor theme="0"/>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6900"/>
        <bgColor indexed="64"/>
      </patternFill>
    </fill>
  </fills>
  <borders count="44">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s>
  <cellStyleXfs count="1">
    <xf numFmtId="0" fontId="0" fillId="0" borderId="0"/>
  </cellStyleXfs>
  <cellXfs count="525">
    <xf numFmtId="0" fontId="0" fillId="0" borderId="0" xfId="0"/>
    <xf numFmtId="0" fontId="0" fillId="0" borderId="0" xfId="0" applyAlignment="1"/>
    <xf numFmtId="0" fontId="0" fillId="0" borderId="0" xfId="0" applyAlignment="1">
      <alignment horizontal="center" vertical="center" wrapText="1"/>
    </xf>
    <xf numFmtId="164" fontId="6" fillId="2"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164" fontId="6" fillId="3" borderId="1" xfId="0" applyNumberFormat="1" applyFont="1" applyFill="1" applyBorder="1" applyAlignment="1" applyProtection="1">
      <alignment horizontal="center" vertical="center" wrapText="1"/>
      <protection locked="0"/>
    </xf>
    <xf numFmtId="0" fontId="6" fillId="3" borderId="1" xfId="0" applyNumberFormat="1" applyFont="1" applyFill="1" applyBorder="1" applyAlignment="1" applyProtection="1">
      <alignment horizontal="center" vertical="center" wrapText="1"/>
      <protection locked="0"/>
    </xf>
    <xf numFmtId="164" fontId="6" fillId="3" borderId="2" xfId="0" applyNumberFormat="1" applyFont="1" applyFill="1" applyBorder="1" applyAlignment="1" applyProtection="1">
      <alignment horizontal="center" vertical="center" wrapText="1"/>
      <protection locked="0"/>
    </xf>
    <xf numFmtId="164" fontId="6" fillId="2" borderId="2" xfId="0" applyNumberFormat="1" applyFont="1" applyFill="1" applyBorder="1" applyAlignment="1" applyProtection="1">
      <alignment horizontal="center" vertical="center" wrapText="1"/>
      <protection locked="0"/>
    </xf>
    <xf numFmtId="164" fontId="6" fillId="0" borderId="2" xfId="0" applyNumberFormat="1" applyFont="1" applyFill="1" applyBorder="1" applyAlignment="1" applyProtection="1">
      <alignment horizontal="center" vertical="center" wrapText="1"/>
      <protection locked="0"/>
    </xf>
    <xf numFmtId="164" fontId="8" fillId="3" borderId="1" xfId="0" applyNumberFormat="1" applyFont="1" applyFill="1" applyBorder="1" applyAlignment="1" applyProtection="1">
      <alignment horizontal="center" vertical="center" wrapText="1"/>
      <protection locked="0"/>
    </xf>
    <xf numFmtId="14" fontId="0" fillId="0" borderId="0" xfId="0" applyNumberFormat="1" applyProtection="1"/>
    <xf numFmtId="0" fontId="0" fillId="0" borderId="0" xfId="0" applyProtection="1"/>
    <xf numFmtId="0" fontId="0" fillId="0" borderId="0" xfId="0" applyAlignment="1" applyProtection="1"/>
    <xf numFmtId="0" fontId="0" fillId="0" borderId="0" xfId="0"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164" fontId="5" fillId="4" borderId="1" xfId="0" applyNumberFormat="1" applyFont="1" applyFill="1" applyBorder="1" applyAlignment="1" applyProtection="1">
      <alignment horizontal="center" vertical="center" wrapText="1"/>
    </xf>
    <xf numFmtId="164" fontId="0" fillId="0" borderId="0" xfId="0" applyNumberFormat="1"/>
    <xf numFmtId="164" fontId="5" fillId="4" borderId="0" xfId="0" applyNumberFormat="1" applyFont="1" applyFill="1" applyAlignment="1" applyProtection="1">
      <alignment horizontal="center" vertical="center" wrapText="1"/>
    </xf>
    <xf numFmtId="164" fontId="5" fillId="4" borderId="4" xfId="0" applyNumberFormat="1" applyFont="1" applyFill="1" applyBorder="1" applyAlignment="1" applyProtection="1">
      <alignment horizontal="center" vertical="center" wrapText="1"/>
    </xf>
    <xf numFmtId="164" fontId="6" fillId="0" borderId="4" xfId="0" applyNumberFormat="1" applyFont="1" applyFill="1" applyBorder="1" applyAlignment="1" applyProtection="1">
      <alignment horizontal="center" vertical="center" wrapText="1"/>
      <protection locked="0"/>
    </xf>
    <xf numFmtId="164" fontId="6" fillId="3" borderId="4" xfId="0" applyNumberFormat="1" applyFont="1" applyFill="1" applyBorder="1" applyAlignment="1" applyProtection="1">
      <alignment horizontal="center" vertical="center" wrapText="1"/>
      <protection locked="0"/>
    </xf>
    <xf numFmtId="164" fontId="8" fillId="0" borderId="4" xfId="0" applyNumberFormat="1" applyFont="1" applyFill="1" applyBorder="1" applyAlignment="1" applyProtection="1">
      <alignment horizontal="center" vertical="center" wrapText="1"/>
      <protection locked="0"/>
    </xf>
    <xf numFmtId="164" fontId="6" fillId="6" borderId="1" xfId="0" applyNumberFormat="1" applyFont="1" applyFill="1" applyBorder="1" applyAlignment="1" applyProtection="1">
      <alignment horizontal="center" vertical="center" wrapText="1"/>
      <protection locked="0"/>
    </xf>
    <xf numFmtId="164" fontId="12" fillId="3" borderId="4" xfId="0" applyNumberFormat="1" applyFont="1" applyFill="1" applyBorder="1" applyAlignment="1" applyProtection="1">
      <alignment horizontal="center" vertical="center" wrapText="1"/>
      <protection locked="0"/>
    </xf>
    <xf numFmtId="0" fontId="13" fillId="0" borderId="0" xfId="0" applyFont="1"/>
    <xf numFmtId="164" fontId="12" fillId="3" borderId="1" xfId="0" applyNumberFormat="1" applyFont="1" applyFill="1" applyBorder="1" applyAlignment="1" applyProtection="1">
      <alignment horizontal="center" vertical="center" wrapText="1"/>
      <protection locked="0"/>
    </xf>
    <xf numFmtId="164" fontId="12" fillId="3" borderId="2" xfId="0" applyNumberFormat="1" applyFont="1" applyFill="1" applyBorder="1" applyAlignment="1" applyProtection="1">
      <alignment horizontal="center" vertical="center" wrapText="1"/>
      <protection locked="0"/>
    </xf>
    <xf numFmtId="0" fontId="12" fillId="3" borderId="1" xfId="0" applyNumberFormat="1" applyFont="1" applyFill="1" applyBorder="1" applyAlignment="1" applyProtection="1">
      <alignment horizontal="center" vertical="center" wrapText="1"/>
      <protection locked="0"/>
    </xf>
    <xf numFmtId="0" fontId="13" fillId="0" borderId="0" xfId="0" applyFont="1" applyAlignment="1"/>
    <xf numFmtId="164" fontId="12" fillId="0" borderId="2"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164" fontId="14" fillId="0" borderId="1"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164" fontId="15" fillId="0" borderId="1" xfId="0" applyNumberFormat="1" applyFont="1" applyFill="1" applyBorder="1" applyAlignment="1" applyProtection="1">
      <alignment horizontal="center" vertical="center" wrapText="1"/>
      <protection locked="0"/>
    </xf>
    <xf numFmtId="164" fontId="8" fillId="0" borderId="1" xfId="0" applyNumberFormat="1" applyFont="1" applyFill="1" applyBorder="1" applyAlignment="1" applyProtection="1">
      <alignment horizontal="center" vertical="center" wrapText="1"/>
      <protection locked="0"/>
    </xf>
    <xf numFmtId="164" fontId="14" fillId="0" borderId="2" xfId="0" applyNumberFormat="1" applyFont="1" applyFill="1" applyBorder="1" applyAlignment="1" applyProtection="1">
      <alignment horizontal="center" vertical="center" wrapText="1"/>
      <protection locked="0"/>
    </xf>
    <xf numFmtId="0" fontId="14" fillId="7" borderId="5" xfId="0" applyFont="1" applyFill="1" applyBorder="1" applyAlignment="1" applyProtection="1">
      <alignment horizontal="center" vertical="center" wrapText="1"/>
    </xf>
    <xf numFmtId="0" fontId="16" fillId="5" borderId="4"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wrapText="1"/>
    </xf>
    <xf numFmtId="0" fontId="16" fillId="6" borderId="5" xfId="0" applyFont="1" applyFill="1" applyBorder="1" applyAlignment="1" applyProtection="1">
      <alignment horizontal="center" vertical="center" wrapText="1"/>
    </xf>
    <xf numFmtId="0" fontId="14" fillId="8" borderId="5" xfId="0" applyFont="1" applyFill="1" applyBorder="1" applyAlignment="1" applyProtection="1">
      <alignment horizontal="center" vertical="center" wrapText="1"/>
    </xf>
    <xf numFmtId="0" fontId="14" fillId="8" borderId="7" xfId="0" applyFont="1" applyFill="1" applyBorder="1" applyAlignment="1" applyProtection="1">
      <alignment horizontal="center" vertical="center" wrapText="1"/>
    </xf>
    <xf numFmtId="15" fontId="0" fillId="5" borderId="4" xfId="0" applyNumberFormat="1" applyFill="1" applyBorder="1" applyAlignment="1" applyProtection="1">
      <alignment horizontal="center" vertical="center" wrapText="1"/>
    </xf>
    <xf numFmtId="15" fontId="0" fillId="5" borderId="1" xfId="0" applyNumberFormat="1" applyFill="1" applyBorder="1" applyAlignment="1" applyProtection="1">
      <alignment horizontal="center" vertical="center" wrapText="1"/>
    </xf>
    <xf numFmtId="15" fontId="0" fillId="0" borderId="1" xfId="0" applyNumberFormat="1" applyBorder="1" applyAlignment="1" applyProtection="1">
      <alignment horizontal="center" vertical="center" wrapText="1"/>
    </xf>
    <xf numFmtId="15" fontId="0" fillId="0" borderId="2" xfId="0" applyNumberFormat="1" applyBorder="1" applyAlignment="1" applyProtection="1">
      <alignment horizontal="center" vertical="center" wrapText="1"/>
    </xf>
    <xf numFmtId="164" fontId="17" fillId="3" borderId="4" xfId="0" applyNumberFormat="1" applyFont="1" applyFill="1" applyBorder="1" applyAlignment="1" applyProtection="1">
      <alignment horizontal="center" vertical="center" wrapText="1"/>
      <protection locked="0"/>
    </xf>
    <xf numFmtId="164" fontId="17" fillId="3" borderId="1" xfId="0" applyNumberFormat="1" applyFont="1" applyFill="1" applyBorder="1" applyAlignment="1" applyProtection="1">
      <alignment horizontal="center" vertical="center" wrapText="1"/>
      <protection locked="0"/>
    </xf>
    <xf numFmtId="0" fontId="17" fillId="3" borderId="1" xfId="0" applyNumberFormat="1" applyFont="1" applyFill="1" applyBorder="1" applyAlignment="1" applyProtection="1">
      <alignment horizontal="center" vertical="center" wrapText="1"/>
      <protection locked="0"/>
    </xf>
    <xf numFmtId="164" fontId="17" fillId="7" borderId="4" xfId="0" applyNumberFormat="1" applyFont="1" applyFill="1" applyBorder="1" applyAlignment="1" applyProtection="1">
      <alignment horizontal="center" vertical="center" wrapText="1"/>
      <protection locked="0"/>
    </xf>
    <xf numFmtId="164" fontId="17" fillId="7" borderId="1" xfId="0" applyNumberFormat="1" applyFont="1" applyFill="1" applyBorder="1" applyAlignment="1" applyProtection="1">
      <alignment horizontal="center" vertical="center" wrapText="1"/>
      <protection locked="0"/>
    </xf>
    <xf numFmtId="0" fontId="17" fillId="7" borderId="1" xfId="0" applyNumberFormat="1" applyFont="1" applyFill="1" applyBorder="1" applyAlignment="1" applyProtection="1">
      <alignment horizontal="center" vertical="center" wrapText="1"/>
      <protection locked="0"/>
    </xf>
    <xf numFmtId="0" fontId="17" fillId="7" borderId="2" xfId="0" applyFont="1" applyFill="1" applyBorder="1" applyAlignment="1" applyProtection="1">
      <alignment horizontal="center" vertical="center" wrapText="1"/>
      <protection locked="0"/>
    </xf>
    <xf numFmtId="164" fontId="17" fillId="0" borderId="4" xfId="0" applyNumberFormat="1" applyFont="1" applyFill="1" applyBorder="1" applyAlignment="1" applyProtection="1">
      <alignment horizontal="center" vertical="center" wrapText="1"/>
      <protection locked="0"/>
    </xf>
    <xf numFmtId="164" fontId="17" fillId="0" borderId="1" xfId="0" applyNumberFormat="1" applyFont="1" applyFill="1" applyBorder="1" applyAlignment="1" applyProtection="1">
      <alignment horizontal="center" vertical="center" wrapText="1"/>
      <protection locked="0"/>
    </xf>
    <xf numFmtId="0" fontId="17" fillId="0" borderId="1" xfId="0" applyNumberFormat="1"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164" fontId="17" fillId="2" borderId="4" xfId="0" applyNumberFormat="1" applyFont="1" applyFill="1" applyBorder="1" applyAlignment="1" applyProtection="1">
      <alignment horizontal="center" vertical="center" wrapText="1"/>
      <protection locked="0"/>
    </xf>
    <xf numFmtId="164" fontId="17" fillId="2" borderId="1" xfId="0" applyNumberFormat="1"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64" fontId="17" fillId="2" borderId="2" xfId="0" applyNumberFormat="1" applyFont="1" applyFill="1" applyBorder="1" applyAlignment="1" applyProtection="1">
      <alignment horizontal="center" vertical="center" wrapText="1"/>
      <protection locked="0"/>
    </xf>
    <xf numFmtId="164" fontId="17" fillId="3" borderId="2" xfId="0" applyNumberFormat="1" applyFont="1" applyFill="1" applyBorder="1" applyAlignment="1" applyProtection="1">
      <alignment horizontal="center" vertical="center" wrapText="1"/>
      <protection locked="0"/>
    </xf>
    <xf numFmtId="164" fontId="17" fillId="6" borderId="4" xfId="0" applyNumberFormat="1" applyFont="1" applyFill="1" applyBorder="1" applyAlignment="1" applyProtection="1">
      <alignment horizontal="center" vertical="center" wrapText="1"/>
      <protection locked="0"/>
    </xf>
    <xf numFmtId="164" fontId="17" fillId="6" borderId="1" xfId="0" applyNumberFormat="1" applyFont="1" applyFill="1" applyBorder="1" applyAlignment="1" applyProtection="1">
      <alignment horizontal="center" vertical="center" wrapText="1"/>
      <protection locked="0"/>
    </xf>
    <xf numFmtId="0" fontId="17" fillId="6" borderId="1" xfId="0" applyNumberFormat="1"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20" fontId="6" fillId="0" borderId="1" xfId="0" applyNumberFormat="1"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164" fontId="18" fillId="3" borderId="1" xfId="0" applyNumberFormat="1" applyFont="1" applyFill="1" applyBorder="1" applyAlignment="1" applyProtection="1">
      <alignment horizontal="center" vertical="center" wrapText="1"/>
      <protection locked="0"/>
    </xf>
    <xf numFmtId="164" fontId="17" fillId="9" borderId="1" xfId="0" applyNumberFormat="1" applyFont="1" applyFill="1" applyBorder="1" applyAlignment="1" applyProtection="1">
      <alignment horizontal="center" vertical="center" wrapText="1"/>
      <protection locked="0"/>
    </xf>
    <xf numFmtId="0" fontId="17" fillId="6" borderId="2" xfId="0" applyFont="1" applyFill="1" applyBorder="1" applyAlignment="1" applyProtection="1">
      <alignment horizontal="center" vertical="center" wrapText="1"/>
      <protection locked="0"/>
    </xf>
    <xf numFmtId="164" fontId="12" fillId="6" borderId="4" xfId="0" applyNumberFormat="1" applyFont="1" applyFill="1" applyBorder="1" applyAlignment="1" applyProtection="1">
      <alignment horizontal="center" vertical="center" wrapText="1"/>
      <protection locked="0"/>
    </xf>
    <xf numFmtId="164" fontId="12" fillId="6" borderId="1" xfId="0" applyNumberFormat="1" applyFont="1" applyFill="1" applyBorder="1" applyAlignment="1" applyProtection="1">
      <alignment horizontal="center" vertical="center" wrapText="1"/>
      <protection locked="0"/>
    </xf>
    <xf numFmtId="0" fontId="12" fillId="6" borderId="1" xfId="0" applyNumberFormat="1" applyFont="1" applyFill="1" applyBorder="1" applyAlignment="1" applyProtection="1">
      <alignment horizontal="center" vertical="center" wrapText="1"/>
      <protection locked="0"/>
    </xf>
    <xf numFmtId="164" fontId="6" fillId="6" borderId="2" xfId="0" applyNumberFormat="1" applyFont="1" applyFill="1" applyBorder="1" applyAlignment="1" applyProtection="1">
      <alignment horizontal="center" vertical="center" wrapText="1"/>
      <protection locked="0"/>
    </xf>
    <xf numFmtId="164" fontId="6" fillId="2" borderId="8" xfId="0" applyNumberFormat="1" applyFont="1" applyFill="1" applyBorder="1" applyAlignment="1" applyProtection="1">
      <alignment horizontal="center" vertical="center" wrapText="1"/>
      <protection locked="0"/>
    </xf>
    <xf numFmtId="164" fontId="6" fillId="3" borderId="8" xfId="0" applyNumberFormat="1" applyFont="1" applyFill="1" applyBorder="1" applyAlignment="1" applyProtection="1">
      <alignment horizontal="center" vertical="center" wrapText="1"/>
      <protection locked="0"/>
    </xf>
    <xf numFmtId="164"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center" vertical="center" wrapText="1"/>
      <protection locked="0"/>
    </xf>
    <xf numFmtId="164" fontId="11" fillId="2" borderId="2" xfId="0" applyNumberFormat="1" applyFont="1" applyFill="1" applyBorder="1" applyAlignment="1" applyProtection="1">
      <alignment horizontal="center" vertical="center" wrapText="1"/>
      <protection locked="0"/>
    </xf>
    <xf numFmtId="164" fontId="12" fillId="0" borderId="8" xfId="0" applyNumberFormat="1" applyFont="1" applyFill="1" applyBorder="1" applyAlignment="1" applyProtection="1">
      <alignment horizontal="center" vertical="center" wrapText="1"/>
      <protection locked="0"/>
    </xf>
    <xf numFmtId="164" fontId="12" fillId="0" borderId="4" xfId="0" applyNumberFormat="1" applyFont="1" applyFill="1" applyBorder="1" applyAlignment="1" applyProtection="1">
      <alignment horizontal="center" vertical="center" wrapText="1"/>
      <protection locked="0"/>
    </xf>
    <xf numFmtId="164" fontId="17" fillId="0" borderId="8" xfId="0" applyNumberFormat="1" applyFont="1" applyFill="1" applyBorder="1" applyAlignment="1" applyProtection="1">
      <alignment horizontal="center" vertical="center" wrapText="1"/>
      <protection locked="0"/>
    </xf>
    <xf numFmtId="0" fontId="3" fillId="0" borderId="0" xfId="0" applyFont="1" applyAlignment="1">
      <alignment wrapText="1"/>
    </xf>
    <xf numFmtId="0" fontId="6" fillId="0" borderId="1" xfId="0" applyFont="1" applyFill="1" applyBorder="1" applyAlignment="1" applyProtection="1">
      <alignment horizontal="center" vertical="center" wrapText="1"/>
      <protection locked="0"/>
    </xf>
    <xf numFmtId="164" fontId="6" fillId="2" borderId="0" xfId="0" applyNumberFormat="1"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xf>
    <xf numFmtId="164" fontId="21" fillId="10" borderId="4" xfId="0" applyNumberFormat="1" applyFont="1" applyFill="1" applyBorder="1" applyAlignment="1" applyProtection="1">
      <alignment horizontal="center" vertical="center" wrapText="1"/>
    </xf>
    <xf numFmtId="164" fontId="21" fillId="10" borderId="1" xfId="0" applyNumberFormat="1" applyFont="1" applyFill="1" applyBorder="1" applyAlignment="1" applyProtection="1">
      <alignment horizontal="center" vertical="center" wrapText="1"/>
    </xf>
    <xf numFmtId="0" fontId="21" fillId="10" borderId="1" xfId="0" applyFont="1" applyFill="1" applyBorder="1" applyAlignment="1" applyProtection="1">
      <alignment horizontal="center" vertical="center" wrapText="1"/>
    </xf>
    <xf numFmtId="0" fontId="20" fillId="10" borderId="3" xfId="0" applyFont="1" applyFill="1" applyBorder="1" applyAlignment="1" applyProtection="1">
      <alignment horizontal="center" vertical="center" wrapText="1"/>
    </xf>
    <xf numFmtId="0" fontId="0" fillId="10" borderId="0" xfId="0" applyFill="1" applyAlignment="1">
      <alignment horizontal="center" vertical="center" wrapText="1"/>
    </xf>
    <xf numFmtId="164" fontId="6" fillId="11" borderId="8" xfId="0" applyNumberFormat="1" applyFont="1" applyFill="1" applyBorder="1" applyAlignment="1" applyProtection="1">
      <alignment horizontal="center" vertical="center" wrapText="1"/>
      <protection locked="0"/>
    </xf>
    <xf numFmtId="164" fontId="6" fillId="11" borderId="1" xfId="0" applyNumberFormat="1" applyFont="1" applyFill="1" applyBorder="1" applyAlignment="1" applyProtection="1">
      <alignment horizontal="center" vertical="center" wrapText="1"/>
      <protection locked="0"/>
    </xf>
    <xf numFmtId="0" fontId="6" fillId="11" borderId="1" xfId="0" applyFont="1" applyFill="1" applyBorder="1" applyAlignment="1" applyProtection="1">
      <alignment horizontal="center" vertical="center" wrapText="1"/>
      <protection locked="0"/>
    </xf>
    <xf numFmtId="0" fontId="6" fillId="11" borderId="1" xfId="0" applyNumberFormat="1" applyFont="1" applyFill="1" applyBorder="1" applyAlignment="1" applyProtection="1">
      <alignment horizontal="center" vertical="center" wrapText="1"/>
      <protection locked="0"/>
    </xf>
    <xf numFmtId="164" fontId="17" fillId="11" borderId="4" xfId="0" applyNumberFormat="1" applyFont="1" applyFill="1" applyBorder="1" applyAlignment="1" applyProtection="1">
      <alignment horizontal="center" vertical="center" wrapText="1"/>
      <protection locked="0"/>
    </xf>
    <xf numFmtId="164" fontId="17" fillId="11" borderId="1" xfId="0" applyNumberFormat="1" applyFont="1" applyFill="1" applyBorder="1" applyAlignment="1" applyProtection="1">
      <alignment horizontal="center" vertical="center" wrapText="1"/>
      <protection locked="0"/>
    </xf>
    <xf numFmtId="0" fontId="17" fillId="11" borderId="1" xfId="0" applyNumberFormat="1" applyFont="1" applyFill="1" applyBorder="1" applyAlignment="1" applyProtection="1">
      <alignment horizontal="center" vertical="center" wrapText="1"/>
      <protection locked="0"/>
    </xf>
    <xf numFmtId="164" fontId="17" fillId="11" borderId="2" xfId="0" applyNumberFormat="1" applyFont="1" applyFill="1" applyBorder="1" applyAlignment="1" applyProtection="1">
      <alignment horizontal="center" vertical="center" wrapText="1"/>
      <protection locked="0"/>
    </xf>
    <xf numFmtId="164" fontId="6" fillId="0" borderId="8" xfId="0" applyNumberFormat="1" applyFont="1" applyFill="1" applyBorder="1" applyAlignment="1" applyProtection="1">
      <alignment horizontal="center" vertical="center" wrapText="1"/>
      <protection locked="0"/>
    </xf>
    <xf numFmtId="164" fontId="17" fillId="12" borderId="4" xfId="0" applyNumberFormat="1" applyFont="1" applyFill="1" applyBorder="1" applyAlignment="1" applyProtection="1">
      <alignment horizontal="center" vertical="center" wrapText="1"/>
      <protection locked="0"/>
    </xf>
    <xf numFmtId="164" fontId="17" fillId="12" borderId="1" xfId="0" applyNumberFormat="1" applyFont="1" applyFill="1" applyBorder="1" applyAlignment="1" applyProtection="1">
      <alignment horizontal="center" vertical="center" wrapText="1"/>
      <protection locked="0"/>
    </xf>
    <xf numFmtId="0" fontId="17" fillId="12" borderId="1" xfId="0" applyNumberFormat="1" applyFont="1" applyFill="1" applyBorder="1" applyAlignment="1" applyProtection="1">
      <alignment horizontal="center" vertical="center" wrapText="1"/>
      <protection locked="0"/>
    </xf>
    <xf numFmtId="164" fontId="17" fillId="12" borderId="2" xfId="0" applyNumberFormat="1" applyFont="1" applyFill="1" applyBorder="1" applyAlignment="1" applyProtection="1">
      <alignment horizontal="center" vertical="center" wrapText="1"/>
      <protection locked="0"/>
    </xf>
    <xf numFmtId="0" fontId="3" fillId="10" borderId="0" xfId="0" applyFont="1" applyFill="1" applyAlignment="1">
      <alignment horizontal="center" vertical="center" wrapText="1"/>
    </xf>
    <xf numFmtId="164" fontId="6" fillId="12" borderId="1" xfId="0" applyNumberFormat="1" applyFont="1" applyFill="1" applyBorder="1" applyAlignment="1" applyProtection="1">
      <alignment horizontal="center" vertical="center" wrapText="1"/>
      <protection locked="0"/>
    </xf>
    <xf numFmtId="0" fontId="20" fillId="10" borderId="1" xfId="0" applyFont="1" applyFill="1" applyBorder="1" applyAlignment="1" applyProtection="1">
      <alignment horizontal="center" vertical="center" wrapText="1"/>
    </xf>
    <xf numFmtId="0" fontId="0" fillId="11" borderId="0" xfId="0" applyFill="1" applyProtection="1"/>
    <xf numFmtId="0" fontId="0" fillId="11" borderId="0" xfId="0" applyFill="1" applyAlignment="1" applyProtection="1"/>
    <xf numFmtId="0" fontId="0" fillId="11" borderId="0" xfId="0" applyFill="1" applyAlignment="1"/>
    <xf numFmtId="165" fontId="6" fillId="3" borderId="4" xfId="0" applyNumberFormat="1" applyFont="1" applyFill="1" applyBorder="1" applyAlignment="1" applyProtection="1">
      <alignment horizontal="center" vertical="center" wrapText="1"/>
      <protection locked="0"/>
    </xf>
    <xf numFmtId="0" fontId="0" fillId="11" borderId="0" xfId="0" applyFill="1"/>
    <xf numFmtId="164" fontId="6" fillId="12" borderId="4" xfId="0" applyNumberFormat="1" applyFont="1" applyFill="1" applyBorder="1" applyAlignment="1" applyProtection="1">
      <alignment horizontal="center" vertical="center" wrapText="1"/>
      <protection locked="0"/>
    </xf>
    <xf numFmtId="164" fontId="12" fillId="12" borderId="1" xfId="0" applyNumberFormat="1" applyFont="1" applyFill="1" applyBorder="1" applyAlignment="1" applyProtection="1">
      <alignment horizontal="center" vertical="center" wrapText="1"/>
      <protection locked="0"/>
    </xf>
    <xf numFmtId="0" fontId="12" fillId="12" borderId="1" xfId="0" applyNumberFormat="1" applyFont="1" applyFill="1" applyBorder="1" applyAlignment="1" applyProtection="1">
      <alignment horizontal="center" vertical="center" wrapText="1"/>
      <protection locked="0"/>
    </xf>
    <xf numFmtId="164" fontId="8" fillId="12" borderId="1" xfId="0" applyNumberFormat="1" applyFont="1" applyFill="1" applyBorder="1" applyAlignment="1" applyProtection="1">
      <alignment horizontal="center" vertical="center" wrapText="1"/>
      <protection locked="0"/>
    </xf>
    <xf numFmtId="164" fontId="6" fillId="12" borderId="2" xfId="0" applyNumberFormat="1" applyFont="1" applyFill="1" applyBorder="1" applyAlignment="1" applyProtection="1">
      <alignment horizontal="center" vertical="center" wrapText="1"/>
      <protection locked="0"/>
    </xf>
    <xf numFmtId="15" fontId="3" fillId="5" borderId="4" xfId="0" applyNumberFormat="1" applyFont="1" applyFill="1" applyBorder="1" applyAlignment="1" applyProtection="1">
      <alignment horizontal="center" vertical="center" wrapText="1"/>
    </xf>
    <xf numFmtId="164" fontId="6" fillId="0" borderId="5" xfId="0" applyNumberFormat="1" applyFont="1" applyFill="1" applyBorder="1" applyAlignment="1" applyProtection="1">
      <alignment horizontal="center" vertical="center" wrapText="1"/>
      <protection locked="0"/>
    </xf>
    <xf numFmtId="0" fontId="21" fillId="10" borderId="3" xfId="0" applyFont="1" applyFill="1" applyBorder="1" applyAlignment="1" applyProtection="1">
      <alignment horizontal="center" vertical="center" wrapText="1"/>
    </xf>
    <xf numFmtId="0" fontId="21" fillId="10" borderId="8" xfId="0" applyFont="1" applyFill="1" applyBorder="1" applyAlignment="1" applyProtection="1">
      <alignment horizontal="center" vertical="center" wrapText="1"/>
    </xf>
    <xf numFmtId="0" fontId="3" fillId="10" borderId="13" xfId="0" applyFont="1" applyFill="1" applyBorder="1" applyAlignment="1">
      <alignment horizontal="center" vertical="center" wrapText="1"/>
    </xf>
    <xf numFmtId="164" fontId="17" fillId="2" borderId="8" xfId="0" applyNumberFormat="1" applyFont="1" applyFill="1" applyBorder="1" applyAlignment="1" applyProtection="1">
      <alignment horizontal="center" vertical="center" wrapText="1"/>
      <protection locked="0"/>
    </xf>
    <xf numFmtId="164" fontId="6" fillId="13" borderId="1" xfId="0" applyNumberFormat="1" applyFont="1" applyFill="1" applyBorder="1" applyAlignment="1" applyProtection="1">
      <alignment horizontal="center" vertical="center" wrapText="1"/>
      <protection locked="0"/>
    </xf>
    <xf numFmtId="164" fontId="6" fillId="3" borderId="3" xfId="0" applyNumberFormat="1"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164" fontId="6" fillId="10" borderId="4" xfId="0" applyNumberFormat="1" applyFont="1" applyFill="1" applyBorder="1" applyAlignment="1" applyProtection="1">
      <alignment horizontal="center" vertical="center" wrapText="1"/>
      <protection locked="0"/>
    </xf>
    <xf numFmtId="164" fontId="6" fillId="10" borderId="1" xfId="0" applyNumberFormat="1" applyFont="1" applyFill="1" applyBorder="1" applyAlignment="1" applyProtection="1">
      <alignment horizontal="center" vertical="center" wrapText="1"/>
      <protection locked="0"/>
    </xf>
    <xf numFmtId="0" fontId="12" fillId="10" borderId="1" xfId="0" applyNumberFormat="1" applyFont="1" applyFill="1" applyBorder="1" applyAlignment="1" applyProtection="1">
      <alignment horizontal="center" vertical="center" wrapText="1"/>
      <protection locked="0"/>
    </xf>
    <xf numFmtId="164" fontId="8" fillId="10" borderId="1" xfId="0" applyNumberFormat="1" applyFont="1" applyFill="1" applyBorder="1" applyAlignment="1" applyProtection="1">
      <alignment horizontal="center" vertical="center" wrapText="1"/>
      <protection locked="0"/>
    </xf>
    <xf numFmtId="164" fontId="12" fillId="10" borderId="1" xfId="0" applyNumberFormat="1" applyFont="1" applyFill="1" applyBorder="1" applyAlignment="1" applyProtection="1">
      <alignment horizontal="center" vertical="center" wrapText="1"/>
      <protection locked="0"/>
    </xf>
    <xf numFmtId="164" fontId="14" fillId="10" borderId="1" xfId="0" applyNumberFormat="1" applyFont="1" applyFill="1" applyBorder="1" applyAlignment="1" applyProtection="1">
      <alignment horizontal="center" vertical="center" wrapText="1"/>
      <protection locked="0"/>
    </xf>
    <xf numFmtId="164" fontId="12" fillId="10" borderId="2" xfId="0" applyNumberFormat="1" applyFont="1" applyFill="1" applyBorder="1" applyAlignment="1" applyProtection="1">
      <alignment horizontal="center" vertical="center" wrapText="1"/>
      <protection locked="0"/>
    </xf>
    <xf numFmtId="164" fontId="21" fillId="10" borderId="14" xfId="0" applyNumberFormat="1" applyFont="1" applyFill="1" applyBorder="1" applyAlignment="1" applyProtection="1">
      <alignment horizontal="center" vertical="center" wrapText="1"/>
    </xf>
    <xf numFmtId="164" fontId="21" fillId="10" borderId="5" xfId="0" applyNumberFormat="1" applyFont="1" applyFill="1" applyBorder="1" applyAlignment="1" applyProtection="1">
      <alignment horizontal="center" vertical="center" wrapText="1"/>
    </xf>
    <xf numFmtId="0" fontId="21" fillId="10" borderId="5" xfId="0" applyFont="1" applyFill="1" applyBorder="1" applyAlignment="1" applyProtection="1">
      <alignment horizontal="center" vertical="center" wrapText="1"/>
    </xf>
    <xf numFmtId="164" fontId="6" fillId="3" borderId="16" xfId="0" applyNumberFormat="1" applyFont="1" applyFill="1" applyBorder="1" applyAlignment="1" applyProtection="1">
      <alignment horizontal="center" vertical="center" wrapText="1"/>
      <protection locked="0"/>
    </xf>
    <xf numFmtId="0" fontId="3" fillId="10" borderId="15" xfId="0" applyFont="1" applyFill="1" applyBorder="1" applyAlignment="1">
      <alignment horizontal="center" vertical="center" wrapText="1"/>
    </xf>
    <xf numFmtId="164" fontId="21" fillId="10" borderId="8" xfId="0" applyNumberFormat="1" applyFont="1" applyFill="1" applyBorder="1" applyAlignment="1" applyProtection="1">
      <alignment horizontal="center" vertical="center" wrapText="1"/>
    </xf>
    <xf numFmtId="0" fontId="6" fillId="12" borderId="1" xfId="0" applyNumberFormat="1" applyFont="1" applyFill="1" applyBorder="1" applyAlignment="1" applyProtection="1">
      <alignment horizontal="center" vertical="center" wrapText="1"/>
      <protection locked="0"/>
    </xf>
    <xf numFmtId="164" fontId="21" fillId="14" borderId="4" xfId="0" applyNumberFormat="1" applyFont="1" applyFill="1" applyBorder="1" applyAlignment="1" applyProtection="1">
      <alignment horizontal="center" vertical="center" wrapText="1"/>
    </xf>
    <xf numFmtId="164" fontId="21" fillId="14" borderId="8" xfId="0" applyNumberFormat="1" applyFont="1" applyFill="1" applyBorder="1" applyAlignment="1" applyProtection="1">
      <alignment horizontal="center" vertical="center" wrapText="1"/>
    </xf>
    <xf numFmtId="0" fontId="21" fillId="14" borderId="1" xfId="0" applyFont="1" applyFill="1" applyBorder="1" applyAlignment="1" applyProtection="1">
      <alignment horizontal="center" vertical="center" wrapText="1"/>
    </xf>
    <xf numFmtId="0" fontId="5" fillId="14" borderId="1" xfId="0" applyFont="1" applyFill="1" applyBorder="1" applyAlignment="1" applyProtection="1">
      <alignment horizontal="center" vertical="center" wrapText="1"/>
    </xf>
    <xf numFmtId="0" fontId="20" fillId="14" borderId="1" xfId="0" applyFont="1" applyFill="1" applyBorder="1" applyAlignment="1" applyProtection="1">
      <alignment horizontal="center" vertical="center" wrapText="1"/>
    </xf>
    <xf numFmtId="164" fontId="17" fillId="11" borderId="8" xfId="0" applyNumberFormat="1" applyFont="1" applyFill="1" applyBorder="1" applyAlignment="1" applyProtection="1">
      <alignment horizontal="center" vertical="center" wrapText="1"/>
      <protection locked="0"/>
    </xf>
    <xf numFmtId="166" fontId="6" fillId="11" borderId="1" xfId="0" applyNumberFormat="1" applyFont="1" applyFill="1" applyBorder="1" applyAlignment="1" applyProtection="1">
      <alignment horizontal="center" vertical="center" wrapText="1"/>
      <protection locked="0"/>
    </xf>
    <xf numFmtId="164" fontId="21" fillId="10" borderId="17" xfId="0" applyNumberFormat="1" applyFont="1" applyFill="1" applyBorder="1" applyAlignment="1" applyProtection="1">
      <alignment horizontal="center" vertical="center" wrapText="1"/>
    </xf>
    <xf numFmtId="164" fontId="21" fillId="10" borderId="16" xfId="0" applyNumberFormat="1" applyFont="1" applyFill="1" applyBorder="1" applyAlignment="1" applyProtection="1">
      <alignment horizontal="center" vertical="center" wrapText="1"/>
    </xf>
    <xf numFmtId="0" fontId="21" fillId="10" borderId="16"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20" fillId="10" borderId="16" xfId="0" applyFont="1" applyFill="1" applyBorder="1" applyAlignment="1" applyProtection="1">
      <alignment horizontal="center" vertical="center" wrapText="1"/>
    </xf>
    <xf numFmtId="0" fontId="20" fillId="10" borderId="10" xfId="0" applyFont="1" applyFill="1" applyBorder="1" applyAlignment="1" applyProtection="1">
      <alignment horizontal="center" vertical="center" wrapText="1"/>
    </xf>
    <xf numFmtId="0" fontId="3" fillId="14" borderId="18" xfId="0" applyFont="1" applyFill="1" applyBorder="1" applyAlignment="1">
      <alignment horizontal="center" vertical="center" wrapText="1"/>
    </xf>
    <xf numFmtId="0" fontId="20" fillId="14" borderId="2" xfId="0" applyFont="1" applyFill="1" applyBorder="1" applyAlignment="1" applyProtection="1">
      <alignment horizontal="center" vertical="center" wrapText="1"/>
    </xf>
    <xf numFmtId="164" fontId="17" fillId="2" borderId="5" xfId="0" applyNumberFormat="1" applyFont="1" applyFill="1" applyBorder="1" applyAlignment="1" applyProtection="1">
      <alignment horizontal="center" vertical="center" wrapText="1"/>
      <protection locked="0"/>
    </xf>
    <xf numFmtId="164" fontId="20" fillId="10" borderId="4" xfId="0" applyNumberFormat="1" applyFont="1" applyFill="1" applyBorder="1" applyAlignment="1" applyProtection="1">
      <alignment horizontal="center" vertical="center" wrapText="1"/>
    </xf>
    <xf numFmtId="164" fontId="6" fillId="15" borderId="17" xfId="0" applyNumberFormat="1" applyFont="1" applyFill="1" applyBorder="1" applyAlignment="1" applyProtection="1">
      <alignment horizontal="center" vertical="center" wrapText="1"/>
      <protection locked="0"/>
    </xf>
    <xf numFmtId="164" fontId="6" fillId="15" borderId="16" xfId="0" applyNumberFormat="1" applyFont="1" applyFill="1" applyBorder="1" applyAlignment="1" applyProtection="1">
      <alignment horizontal="center" vertical="center" wrapText="1"/>
      <protection locked="0"/>
    </xf>
    <xf numFmtId="164" fontId="6" fillId="15" borderId="0" xfId="0" applyNumberFormat="1" applyFont="1" applyFill="1" applyBorder="1" applyAlignment="1" applyProtection="1">
      <alignment horizontal="center" vertical="center" wrapText="1"/>
      <protection locked="0"/>
    </xf>
    <xf numFmtId="0" fontId="12" fillId="15" borderId="16" xfId="0" applyNumberFormat="1" applyFont="1" applyFill="1" applyBorder="1" applyAlignment="1" applyProtection="1">
      <alignment horizontal="center" vertical="center" wrapText="1"/>
      <protection locked="0"/>
    </xf>
    <xf numFmtId="164" fontId="8" fillId="15" borderId="16" xfId="0" applyNumberFormat="1" applyFont="1" applyFill="1" applyBorder="1" applyAlignment="1" applyProtection="1">
      <alignment horizontal="center" vertical="center" wrapText="1"/>
      <protection locked="0"/>
    </xf>
    <xf numFmtId="164" fontId="6" fillId="15" borderId="10" xfId="0" applyNumberFormat="1" applyFont="1" applyFill="1" applyBorder="1" applyAlignment="1" applyProtection="1">
      <alignment horizontal="center" vertical="center" wrapText="1"/>
      <protection locked="0"/>
    </xf>
    <xf numFmtId="164" fontId="6" fillId="3" borderId="17" xfId="0" applyNumberFormat="1" applyFont="1" applyFill="1" applyBorder="1" applyAlignment="1" applyProtection="1">
      <alignment horizontal="center" vertical="center" wrapText="1"/>
      <protection locked="0"/>
    </xf>
    <xf numFmtId="164" fontId="6" fillId="3" borderId="0" xfId="0" applyNumberFormat="1" applyFont="1" applyFill="1" applyBorder="1" applyAlignment="1" applyProtection="1">
      <alignment horizontal="center" vertical="center" wrapText="1"/>
      <protection locked="0"/>
    </xf>
    <xf numFmtId="0" fontId="12" fillId="3" borderId="16" xfId="0" applyNumberFormat="1" applyFont="1" applyFill="1" applyBorder="1" applyAlignment="1" applyProtection="1">
      <alignment horizontal="center" vertical="center" wrapText="1"/>
      <protection locked="0"/>
    </xf>
    <xf numFmtId="164" fontId="8" fillId="3" borderId="16" xfId="0" applyNumberFormat="1" applyFont="1" applyFill="1" applyBorder="1" applyAlignment="1" applyProtection="1">
      <alignment horizontal="center" vertical="center" wrapText="1"/>
      <protection locked="0"/>
    </xf>
    <xf numFmtId="164" fontId="6" fillId="3" borderId="10" xfId="0" applyNumberFormat="1" applyFont="1" applyFill="1" applyBorder="1" applyAlignment="1" applyProtection="1">
      <alignment horizontal="center" vertical="center" wrapText="1"/>
      <protection locked="0"/>
    </xf>
    <xf numFmtId="164" fontId="6" fillId="0" borderId="16" xfId="0" applyNumberFormat="1" applyFont="1" applyFill="1" applyBorder="1" applyAlignment="1" applyProtection="1">
      <alignment horizontal="center" vertical="center" wrapText="1"/>
      <protection locked="0"/>
    </xf>
    <xf numFmtId="164" fontId="6" fillId="0" borderId="0" xfId="0" applyNumberFormat="1" applyFont="1" applyFill="1" applyBorder="1" applyAlignment="1" applyProtection="1">
      <alignment horizontal="center" vertical="center" wrapText="1"/>
      <protection locked="0"/>
    </xf>
    <xf numFmtId="0" fontId="12" fillId="0" borderId="16" xfId="0" applyNumberFormat="1" applyFont="1" applyFill="1" applyBorder="1" applyAlignment="1" applyProtection="1">
      <alignment horizontal="center" vertical="center" wrapText="1"/>
      <protection locked="0"/>
    </xf>
    <xf numFmtId="164" fontId="8" fillId="0" borderId="16" xfId="0" applyNumberFormat="1" applyFont="1" applyFill="1" applyBorder="1" applyAlignment="1" applyProtection="1">
      <alignment horizontal="center" vertical="center" wrapText="1"/>
      <protection locked="0"/>
    </xf>
    <xf numFmtId="164" fontId="6" fillId="0" borderId="10" xfId="0" applyNumberFormat="1" applyFont="1" applyFill="1" applyBorder="1" applyAlignment="1" applyProtection="1">
      <alignment horizontal="center" vertical="center" wrapText="1"/>
      <protection locked="0"/>
    </xf>
    <xf numFmtId="164" fontId="6" fillId="10" borderId="17" xfId="0" applyNumberFormat="1" applyFont="1" applyFill="1" applyBorder="1" applyAlignment="1" applyProtection="1">
      <alignment horizontal="center" vertical="center" wrapText="1"/>
      <protection locked="0"/>
    </xf>
    <xf numFmtId="164" fontId="6" fillId="10" borderId="16" xfId="0" applyNumberFormat="1" applyFont="1" applyFill="1" applyBorder="1" applyAlignment="1" applyProtection="1">
      <alignment horizontal="center" vertical="center" wrapText="1"/>
      <protection locked="0"/>
    </xf>
    <xf numFmtId="0" fontId="12" fillId="10" borderId="16" xfId="0" applyNumberFormat="1" applyFont="1" applyFill="1" applyBorder="1" applyAlignment="1" applyProtection="1">
      <alignment horizontal="center" vertical="center" wrapText="1"/>
      <protection locked="0"/>
    </xf>
    <xf numFmtId="164" fontId="6" fillId="10" borderId="2" xfId="0" applyNumberFormat="1" applyFont="1" applyFill="1" applyBorder="1" applyAlignment="1" applyProtection="1">
      <alignment horizontal="center" vertical="center" wrapText="1"/>
      <protection locked="0"/>
    </xf>
    <xf numFmtId="164" fontId="20" fillId="10" borderId="8" xfId="0" applyNumberFormat="1" applyFont="1" applyFill="1" applyBorder="1" applyAlignment="1" applyProtection="1">
      <alignment horizontal="center" vertical="center" wrapText="1"/>
    </xf>
    <xf numFmtId="164" fontId="21" fillId="11" borderId="4" xfId="0" applyNumberFormat="1" applyFont="1" applyFill="1" applyBorder="1" applyAlignment="1" applyProtection="1">
      <alignment horizontal="center" vertical="center" wrapText="1"/>
    </xf>
    <xf numFmtId="164" fontId="21" fillId="11" borderId="8" xfId="0" applyNumberFormat="1" applyFont="1" applyFill="1" applyBorder="1" applyAlignment="1" applyProtection="1">
      <alignment horizontal="center" vertical="center" wrapText="1"/>
    </xf>
    <xf numFmtId="164" fontId="21" fillId="11" borderId="18" xfId="0" applyNumberFormat="1" applyFont="1" applyFill="1" applyBorder="1" applyAlignment="1" applyProtection="1">
      <alignment horizontal="center" vertical="center" wrapText="1"/>
    </xf>
    <xf numFmtId="165" fontId="6" fillId="16" borderId="4" xfId="0" applyNumberFormat="1" applyFont="1" applyFill="1" applyBorder="1" applyAlignment="1" applyProtection="1">
      <alignment horizontal="center" vertical="center" wrapText="1"/>
      <protection locked="0"/>
    </xf>
    <xf numFmtId="164" fontId="6" fillId="16" borderId="1" xfId="0" applyNumberFormat="1" applyFont="1" applyFill="1" applyBorder="1" applyAlignment="1" applyProtection="1">
      <alignment horizontal="center" vertical="center" wrapText="1"/>
      <protection locked="0"/>
    </xf>
    <xf numFmtId="0" fontId="12" fillId="16" borderId="1" xfId="0" applyNumberFormat="1" applyFont="1" applyFill="1" applyBorder="1" applyAlignment="1" applyProtection="1">
      <alignment horizontal="center" vertical="center" wrapText="1"/>
      <protection locked="0"/>
    </xf>
    <xf numFmtId="164" fontId="20" fillId="16" borderId="4" xfId="0" applyNumberFormat="1" applyFont="1" applyFill="1" applyBorder="1" applyAlignment="1" applyProtection="1">
      <alignment horizontal="center" vertical="center" wrapText="1"/>
    </xf>
    <xf numFmtId="164" fontId="6" fillId="16" borderId="2" xfId="0" applyNumberFormat="1" applyFont="1" applyFill="1" applyBorder="1" applyAlignment="1" applyProtection="1">
      <alignment horizontal="center" vertical="center" wrapText="1"/>
      <protection locked="0"/>
    </xf>
    <xf numFmtId="164" fontId="21" fillId="16" borderId="4" xfId="0" applyNumberFormat="1" applyFont="1" applyFill="1" applyBorder="1" applyAlignment="1" applyProtection="1">
      <alignment horizontal="center" vertical="center" wrapText="1"/>
    </xf>
    <xf numFmtId="164" fontId="8" fillId="16" borderId="1" xfId="0" applyNumberFormat="1" applyFont="1" applyFill="1" applyBorder="1" applyAlignment="1" applyProtection="1">
      <alignment horizontal="center" vertical="center" wrapText="1"/>
      <protection locked="0"/>
    </xf>
    <xf numFmtId="164" fontId="6" fillId="16" borderId="4" xfId="0" applyNumberFormat="1" applyFont="1" applyFill="1" applyBorder="1" applyAlignment="1" applyProtection="1">
      <alignment horizontal="center" vertical="center" wrapText="1"/>
      <protection locked="0"/>
    </xf>
    <xf numFmtId="164" fontId="6" fillId="16" borderId="16" xfId="0" applyNumberFormat="1" applyFont="1" applyFill="1" applyBorder="1" applyAlignment="1" applyProtection="1">
      <alignment horizontal="center" vertical="center" wrapText="1"/>
      <protection locked="0"/>
    </xf>
    <xf numFmtId="49" fontId="6" fillId="16" borderId="17" xfId="0" applyNumberFormat="1" applyFont="1" applyFill="1" applyBorder="1" applyAlignment="1" applyProtection="1">
      <alignment horizontal="center" vertical="center" wrapText="1"/>
      <protection locked="0"/>
    </xf>
    <xf numFmtId="0" fontId="12" fillId="16" borderId="16" xfId="0" applyNumberFormat="1" applyFont="1" applyFill="1" applyBorder="1" applyAlignment="1" applyProtection="1">
      <alignment horizontal="center" vertical="center" wrapText="1"/>
      <protection locked="0"/>
    </xf>
    <xf numFmtId="164" fontId="6" fillId="16" borderId="17" xfId="0" applyNumberFormat="1" applyFont="1" applyFill="1" applyBorder="1" applyAlignment="1" applyProtection="1">
      <alignment horizontal="center" vertical="center" wrapText="1"/>
      <protection locked="0"/>
    </xf>
    <xf numFmtId="0" fontId="6" fillId="16" borderId="1" xfId="0" applyNumberFormat="1" applyFont="1" applyFill="1" applyBorder="1" applyAlignment="1" applyProtection="1">
      <alignment horizontal="center" vertical="center" wrapText="1"/>
      <protection locked="0"/>
    </xf>
    <xf numFmtId="0" fontId="5" fillId="10" borderId="5" xfId="0" applyFont="1" applyFill="1" applyBorder="1" applyAlignment="1" applyProtection="1">
      <alignment horizontal="center" vertical="center" wrapText="1"/>
    </xf>
    <xf numFmtId="0" fontId="20" fillId="10" borderId="5" xfId="0" applyFont="1" applyFill="1" applyBorder="1" applyAlignment="1" applyProtection="1">
      <alignment horizontal="center" vertical="center" wrapText="1"/>
    </xf>
    <xf numFmtId="164" fontId="8" fillId="16" borderId="16" xfId="0" applyNumberFormat="1" applyFont="1" applyFill="1" applyBorder="1" applyAlignment="1" applyProtection="1">
      <alignment horizontal="center" vertical="center" wrapText="1"/>
      <protection locked="0"/>
    </xf>
    <xf numFmtId="164" fontId="6" fillId="15" borderId="4" xfId="0" applyNumberFormat="1" applyFont="1" applyFill="1" applyBorder="1" applyAlignment="1" applyProtection="1">
      <alignment horizontal="center" vertical="center" wrapText="1"/>
      <protection locked="0"/>
    </xf>
    <xf numFmtId="164" fontId="6" fillId="15" borderId="1" xfId="0" applyNumberFormat="1" applyFont="1" applyFill="1" applyBorder="1" applyAlignment="1" applyProtection="1">
      <alignment horizontal="center" vertical="center" wrapText="1"/>
      <protection locked="0"/>
    </xf>
    <xf numFmtId="0" fontId="12" fillId="15" borderId="1" xfId="0" applyNumberFormat="1" applyFont="1" applyFill="1" applyBorder="1" applyAlignment="1" applyProtection="1">
      <alignment horizontal="center" vertical="center" wrapText="1"/>
      <protection locked="0"/>
    </xf>
    <xf numFmtId="164" fontId="8" fillId="12" borderId="3" xfId="0" applyNumberFormat="1" applyFont="1" applyFill="1" applyBorder="1" applyAlignment="1" applyProtection="1">
      <alignment horizontal="center" vertical="center" wrapText="1"/>
      <protection locked="0"/>
    </xf>
    <xf numFmtId="164" fontId="20" fillId="16" borderId="18" xfId="0" applyNumberFormat="1" applyFont="1" applyFill="1" applyBorder="1" applyAlignment="1" applyProtection="1">
      <alignment horizontal="center" vertical="center" wrapText="1"/>
    </xf>
    <xf numFmtId="164" fontId="8" fillId="15" borderId="10" xfId="0" applyNumberFormat="1" applyFont="1" applyFill="1" applyBorder="1" applyAlignment="1" applyProtection="1">
      <alignment horizontal="center" vertical="center" wrapText="1"/>
      <protection locked="0"/>
    </xf>
    <xf numFmtId="0" fontId="20" fillId="10" borderId="19" xfId="0" applyFont="1" applyFill="1" applyBorder="1" applyAlignment="1" applyProtection="1">
      <alignment horizontal="center" vertical="center" wrapText="1"/>
    </xf>
    <xf numFmtId="164" fontId="8" fillId="16" borderId="10" xfId="0" applyNumberFormat="1" applyFont="1" applyFill="1" applyBorder="1" applyAlignment="1" applyProtection="1">
      <alignment horizontal="center" vertical="center" wrapText="1"/>
      <protection locked="0"/>
    </xf>
    <xf numFmtId="0" fontId="5" fillId="10" borderId="3" xfId="0" applyFont="1" applyFill="1" applyBorder="1" applyAlignment="1" applyProtection="1">
      <alignment horizontal="center" vertical="center" wrapText="1"/>
    </xf>
    <xf numFmtId="164" fontId="8" fillId="0" borderId="3" xfId="0" applyNumberFormat="1" applyFont="1" applyFill="1" applyBorder="1" applyAlignment="1" applyProtection="1">
      <alignment horizontal="center" vertical="center" wrapText="1"/>
      <protection locked="0"/>
    </xf>
    <xf numFmtId="164" fontId="14" fillId="0" borderId="3" xfId="0" applyNumberFormat="1"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164" fontId="12" fillId="0" borderId="3" xfId="0"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vertical="center" wrapText="1"/>
      <protection locked="0"/>
    </xf>
    <xf numFmtId="164" fontId="22" fillId="11" borderId="4" xfId="0" applyNumberFormat="1" applyFont="1" applyFill="1" applyBorder="1" applyAlignment="1" applyProtection="1">
      <alignment horizontal="center" vertical="center" wrapText="1"/>
    </xf>
    <xf numFmtId="0" fontId="23" fillId="11" borderId="0" xfId="0" applyFont="1" applyFill="1" applyAlignment="1">
      <alignment horizontal="center" vertical="center" wrapText="1"/>
    </xf>
    <xf numFmtId="0" fontId="22" fillId="11" borderId="1" xfId="0" applyFont="1" applyFill="1" applyBorder="1" applyAlignment="1" applyProtection="1">
      <alignment horizontal="center" vertical="center" wrapText="1"/>
    </xf>
    <xf numFmtId="164" fontId="24" fillId="11" borderId="1" xfId="0" applyNumberFormat="1" applyFont="1" applyFill="1" applyBorder="1" applyAlignment="1" applyProtection="1">
      <alignment horizontal="center" vertical="center" wrapText="1"/>
      <protection locked="0"/>
    </xf>
    <xf numFmtId="164" fontId="6" fillId="13" borderId="15" xfId="0" applyNumberFormat="1" applyFont="1" applyFill="1" applyBorder="1" applyAlignment="1" applyProtection="1">
      <alignment horizontal="center" vertical="center" wrapText="1"/>
      <protection locked="0"/>
    </xf>
    <xf numFmtId="0" fontId="12" fillId="13" borderId="15" xfId="0" applyNumberFormat="1" applyFont="1" applyFill="1" applyBorder="1" applyAlignment="1" applyProtection="1">
      <alignment horizontal="center" vertical="center" wrapText="1"/>
      <protection locked="0"/>
    </xf>
    <xf numFmtId="164" fontId="8" fillId="13" borderId="15" xfId="0" applyNumberFormat="1" applyFont="1" applyFill="1" applyBorder="1" applyAlignment="1" applyProtection="1">
      <alignment horizontal="center" vertical="center" wrapText="1"/>
      <protection locked="0"/>
    </xf>
    <xf numFmtId="164" fontId="25" fillId="10" borderId="4" xfId="0" applyNumberFormat="1" applyFont="1" applyFill="1" applyBorder="1" applyAlignment="1" applyProtection="1">
      <alignment horizontal="center" vertical="center" wrapText="1"/>
    </xf>
    <xf numFmtId="0" fontId="3" fillId="0" borderId="0" xfId="0" applyFont="1" applyFill="1" applyProtection="1"/>
    <xf numFmtId="0" fontId="21" fillId="10" borderId="2" xfId="0" applyFont="1" applyFill="1" applyBorder="1" applyAlignment="1" applyProtection="1">
      <alignment horizontal="center" vertical="center" wrapText="1"/>
    </xf>
    <xf numFmtId="0" fontId="3" fillId="10" borderId="1" xfId="0" applyFont="1" applyFill="1" applyBorder="1" applyAlignment="1">
      <alignment horizontal="center" vertical="center" wrapText="1"/>
    </xf>
    <xf numFmtId="164" fontId="27" fillId="3" borderId="4"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30" fillId="0" borderId="15" xfId="0" applyFont="1" applyBorder="1" applyAlignment="1">
      <alignment horizontal="center" vertical="center"/>
    </xf>
    <xf numFmtId="0" fontId="30" fillId="12" borderId="15" xfId="0" applyFont="1" applyFill="1" applyBorder="1" applyAlignment="1">
      <alignment horizontal="center" vertical="center"/>
    </xf>
    <xf numFmtId="0" fontId="30" fillId="13" borderId="15" xfId="0" applyFont="1" applyFill="1" applyBorder="1" applyAlignment="1">
      <alignment horizontal="center" vertical="center"/>
    </xf>
    <xf numFmtId="0" fontId="30" fillId="16" borderId="15" xfId="0" applyFont="1" applyFill="1" applyBorder="1" applyAlignment="1">
      <alignment horizontal="center" vertical="center"/>
    </xf>
    <xf numFmtId="0" fontId="30" fillId="10" borderId="15" xfId="0" applyFont="1" applyFill="1" applyBorder="1" applyAlignment="1">
      <alignment horizontal="center" vertical="center"/>
    </xf>
    <xf numFmtId="164" fontId="26" fillId="16" borderId="4" xfId="0" applyNumberFormat="1" applyFont="1" applyFill="1" applyBorder="1" applyAlignment="1" applyProtection="1">
      <alignment horizontal="center" vertical="center" wrapText="1"/>
      <protection locked="0"/>
    </xf>
    <xf numFmtId="49" fontId="27" fillId="16" borderId="1" xfId="0" applyNumberFormat="1" applyFont="1" applyFill="1" applyBorder="1" applyAlignment="1" applyProtection="1">
      <alignment horizontal="center" vertical="center" wrapText="1"/>
      <protection locked="0"/>
    </xf>
    <xf numFmtId="0" fontId="3" fillId="10" borderId="16" xfId="0" applyFont="1" applyFill="1" applyBorder="1" applyAlignment="1">
      <alignment horizontal="center" vertical="center" wrapText="1"/>
    </xf>
    <xf numFmtId="164" fontId="21" fillId="11" borderId="14" xfId="0" applyNumberFormat="1" applyFont="1" applyFill="1" applyBorder="1" applyAlignment="1" applyProtection="1">
      <alignment horizontal="center" vertical="center" wrapText="1"/>
    </xf>
    <xf numFmtId="164" fontId="21" fillId="11" borderId="5" xfId="0" applyNumberFormat="1" applyFont="1" applyFill="1" applyBorder="1" applyAlignment="1" applyProtection="1">
      <alignment horizontal="center" vertical="center" wrapText="1"/>
    </xf>
    <xf numFmtId="164" fontId="6" fillId="16" borderId="5" xfId="0" applyNumberFormat="1" applyFont="1" applyFill="1" applyBorder="1" applyAlignment="1" applyProtection="1">
      <alignment horizontal="center" vertical="center" wrapText="1"/>
      <protection locked="0"/>
    </xf>
    <xf numFmtId="164" fontId="6" fillId="12" borderId="8" xfId="0" applyNumberFormat="1" applyFont="1" applyFill="1" applyBorder="1" applyAlignment="1" applyProtection="1">
      <alignment horizontal="center" vertical="center" wrapText="1"/>
      <protection locked="0"/>
    </xf>
    <xf numFmtId="0" fontId="3" fillId="10" borderId="8" xfId="0" applyFont="1" applyFill="1" applyBorder="1" applyAlignment="1">
      <alignment horizontal="center" vertical="center" wrapText="1"/>
    </xf>
    <xf numFmtId="0" fontId="3" fillId="10" borderId="24" xfId="0" applyFont="1" applyFill="1" applyBorder="1" applyAlignment="1">
      <alignment horizontal="center" vertical="center" wrapText="1"/>
    </xf>
    <xf numFmtId="164" fontId="6" fillId="12" borderId="5" xfId="0" applyNumberFormat="1" applyFont="1" applyFill="1" applyBorder="1" applyAlignment="1" applyProtection="1">
      <alignment horizontal="center" vertical="center" wrapText="1"/>
      <protection locked="0"/>
    </xf>
    <xf numFmtId="164" fontId="6" fillId="11" borderId="5" xfId="0" applyNumberFormat="1" applyFont="1" applyFill="1" applyBorder="1" applyAlignment="1" applyProtection="1">
      <alignment horizontal="center" vertical="center" wrapText="1"/>
      <protection locked="0"/>
    </xf>
    <xf numFmtId="164" fontId="6" fillId="17" borderId="5" xfId="0" applyNumberFormat="1" applyFont="1" applyFill="1" applyBorder="1" applyAlignment="1" applyProtection="1">
      <alignment horizontal="center" vertical="center" wrapText="1"/>
      <protection locked="0"/>
    </xf>
    <xf numFmtId="0" fontId="5" fillId="10" borderId="8" xfId="0" applyFont="1" applyFill="1" applyBorder="1" applyAlignment="1" applyProtection="1">
      <alignment horizontal="center" vertical="center" wrapText="1"/>
    </xf>
    <xf numFmtId="0" fontId="12" fillId="16" borderId="5" xfId="0" applyNumberFormat="1" applyFont="1" applyFill="1" applyBorder="1" applyAlignment="1" applyProtection="1">
      <alignment horizontal="center" vertical="center" wrapText="1"/>
      <protection locked="0"/>
    </xf>
    <xf numFmtId="0" fontId="12" fillId="12" borderId="8" xfId="0" applyNumberFormat="1" applyFont="1" applyFill="1" applyBorder="1" applyAlignment="1" applyProtection="1">
      <alignment horizontal="center" vertical="center" wrapText="1"/>
      <protection locked="0"/>
    </xf>
    <xf numFmtId="0" fontId="6" fillId="12" borderId="8" xfId="0" applyNumberFormat="1" applyFont="1" applyFill="1" applyBorder="1" applyAlignment="1" applyProtection="1">
      <alignment horizontal="center" vertical="center" wrapText="1"/>
      <protection locked="0"/>
    </xf>
    <xf numFmtId="0" fontId="20" fillId="10" borderId="8" xfId="0" applyFont="1" applyFill="1" applyBorder="1" applyAlignment="1" applyProtection="1">
      <alignment horizontal="center" vertical="center" wrapText="1"/>
    </xf>
    <xf numFmtId="164" fontId="8" fillId="16" borderId="5" xfId="0" applyNumberFormat="1" applyFont="1" applyFill="1" applyBorder="1" applyAlignment="1" applyProtection="1">
      <alignment horizontal="center" vertical="center" wrapText="1"/>
      <protection locked="0"/>
    </xf>
    <xf numFmtId="164" fontId="8" fillId="12" borderId="8" xfId="0" applyNumberFormat="1" applyFont="1" applyFill="1" applyBorder="1" applyAlignment="1" applyProtection="1">
      <alignment horizontal="center" vertical="center" wrapText="1"/>
      <protection locked="0"/>
    </xf>
    <xf numFmtId="0" fontId="20" fillId="10" borderId="18" xfId="0" applyFont="1" applyFill="1" applyBorder="1" applyAlignment="1" applyProtection="1">
      <alignment horizontal="center" vertical="center" wrapText="1"/>
    </xf>
    <xf numFmtId="164" fontId="21" fillId="11" borderId="19" xfId="0" applyNumberFormat="1" applyFont="1" applyFill="1" applyBorder="1" applyAlignment="1" applyProtection="1">
      <alignment horizontal="center" vertical="center" wrapText="1"/>
    </xf>
    <xf numFmtId="164" fontId="21" fillId="10" borderId="3" xfId="0" applyNumberFormat="1" applyFont="1" applyFill="1" applyBorder="1" applyAlignment="1" applyProtection="1">
      <alignment horizontal="center" vertical="center" wrapText="1"/>
    </xf>
    <xf numFmtId="164" fontId="8" fillId="16" borderId="19" xfId="0" applyNumberFormat="1" applyFont="1" applyFill="1" applyBorder="1" applyAlignment="1" applyProtection="1">
      <alignment horizontal="center" vertical="center" wrapText="1"/>
      <protection locked="0"/>
    </xf>
    <xf numFmtId="164" fontId="8" fillId="12" borderId="18" xfId="0" applyNumberFormat="1" applyFont="1" applyFill="1" applyBorder="1" applyAlignment="1" applyProtection="1">
      <alignment horizontal="center" vertical="center" wrapText="1"/>
      <protection locked="0"/>
    </xf>
    <xf numFmtId="0" fontId="21" fillId="10" borderId="18" xfId="0" applyFont="1" applyFill="1" applyBorder="1" applyAlignment="1" applyProtection="1">
      <alignment horizontal="center" vertical="center" wrapText="1"/>
    </xf>
    <xf numFmtId="164" fontId="21" fillId="10" borderId="2" xfId="0" applyNumberFormat="1" applyFont="1" applyFill="1" applyBorder="1" applyAlignment="1" applyProtection="1">
      <alignment horizontal="center" vertical="center" wrapText="1"/>
    </xf>
    <xf numFmtId="164" fontId="6" fillId="16" borderId="7" xfId="0" applyNumberFormat="1" applyFont="1" applyFill="1" applyBorder="1" applyAlignment="1" applyProtection="1">
      <alignment horizontal="center" vertical="center" wrapText="1"/>
      <protection locked="0"/>
    </xf>
    <xf numFmtId="164" fontId="6" fillId="12" borderId="18" xfId="0" applyNumberFormat="1" applyFont="1" applyFill="1" applyBorder="1" applyAlignment="1" applyProtection="1">
      <alignment horizontal="center" vertical="center" wrapText="1"/>
      <protection locked="0"/>
    </xf>
    <xf numFmtId="164" fontId="6" fillId="12" borderId="25" xfId="0" applyNumberFormat="1" applyFont="1" applyFill="1" applyBorder="1" applyAlignment="1" applyProtection="1">
      <alignment horizontal="center" vertical="center" wrapText="1"/>
      <protection locked="0"/>
    </xf>
    <xf numFmtId="164" fontId="6" fillId="12" borderId="26" xfId="0" applyNumberFormat="1" applyFont="1" applyFill="1" applyBorder="1" applyAlignment="1" applyProtection="1">
      <alignment horizontal="center" vertical="center" wrapText="1"/>
      <protection locked="0"/>
    </xf>
    <xf numFmtId="164" fontId="6" fillId="12" borderId="28" xfId="0" applyNumberFormat="1" applyFont="1" applyFill="1" applyBorder="1" applyAlignment="1" applyProtection="1">
      <alignment horizontal="center" vertical="center" wrapText="1"/>
      <protection locked="0"/>
    </xf>
    <xf numFmtId="0" fontId="3" fillId="10" borderId="5" xfId="0" applyFont="1" applyFill="1" applyBorder="1" applyAlignment="1">
      <alignment horizontal="center" vertical="center" wrapText="1"/>
    </xf>
    <xf numFmtId="0" fontId="12" fillId="12" borderId="29" xfId="0" applyNumberFormat="1" applyFont="1" applyFill="1" applyBorder="1" applyAlignment="1" applyProtection="1">
      <alignment horizontal="center" vertical="center" wrapText="1"/>
      <protection locked="0"/>
    </xf>
    <xf numFmtId="0" fontId="6" fillId="12" borderId="29" xfId="0" applyNumberFormat="1" applyFont="1" applyFill="1" applyBorder="1" applyAlignment="1" applyProtection="1">
      <alignment horizontal="center" vertical="center" wrapText="1"/>
      <protection locked="0"/>
    </xf>
    <xf numFmtId="164" fontId="8" fillId="12" borderId="29" xfId="0" applyNumberFormat="1" applyFont="1" applyFill="1" applyBorder="1" applyAlignment="1" applyProtection="1">
      <alignment horizontal="center" vertical="center" wrapText="1"/>
      <protection locked="0"/>
    </xf>
    <xf numFmtId="164" fontId="8" fillId="12" borderId="30" xfId="0" applyNumberFormat="1" applyFont="1" applyFill="1" applyBorder="1" applyAlignment="1" applyProtection="1">
      <alignment horizontal="center" vertical="center" wrapText="1"/>
      <protection locked="0"/>
    </xf>
    <xf numFmtId="0" fontId="21" fillId="10" borderId="7" xfId="0" applyFont="1" applyFill="1" applyBorder="1" applyAlignment="1" applyProtection="1">
      <alignment horizontal="center" vertical="center" wrapText="1"/>
    </xf>
    <xf numFmtId="164" fontId="6" fillId="12" borderId="30" xfId="0" applyNumberFormat="1" applyFont="1" applyFill="1" applyBorder="1" applyAlignment="1" applyProtection="1">
      <alignment horizontal="center" vertical="center" wrapText="1"/>
      <protection locked="0"/>
    </xf>
    <xf numFmtId="0" fontId="3" fillId="10" borderId="18" xfId="0" applyFont="1" applyFill="1" applyBorder="1" applyAlignment="1">
      <alignment horizontal="center" vertical="center" wrapText="1"/>
    </xf>
    <xf numFmtId="164" fontId="21" fillId="11" borderId="29" xfId="0" applyNumberFormat="1" applyFont="1" applyFill="1" applyBorder="1" applyAlignment="1" applyProtection="1">
      <alignment horizontal="center" vertical="center" wrapText="1"/>
    </xf>
    <xf numFmtId="164" fontId="20" fillId="10" borderId="1" xfId="0" applyNumberFormat="1" applyFont="1" applyFill="1" applyBorder="1" applyAlignment="1" applyProtection="1">
      <alignment horizontal="center" vertical="center" wrapText="1"/>
    </xf>
    <xf numFmtId="164" fontId="20" fillId="10" borderId="3" xfId="0" applyNumberFormat="1" applyFont="1" applyFill="1" applyBorder="1" applyAlignment="1" applyProtection="1">
      <alignment horizontal="center" vertical="center" wrapText="1"/>
    </xf>
    <xf numFmtId="164" fontId="6" fillId="17" borderId="25" xfId="0" applyNumberFormat="1" applyFont="1" applyFill="1" applyBorder="1" applyAlignment="1" applyProtection="1">
      <alignment horizontal="center" vertical="center" wrapText="1"/>
      <protection locked="0"/>
    </xf>
    <xf numFmtId="164" fontId="6" fillId="16" borderId="22" xfId="0" applyNumberFormat="1" applyFont="1" applyFill="1" applyBorder="1" applyAlignment="1" applyProtection="1">
      <alignment horizontal="center" vertical="center" wrapText="1"/>
      <protection locked="0"/>
    </xf>
    <xf numFmtId="164" fontId="6" fillId="17" borderId="26" xfId="0" applyNumberFormat="1" applyFont="1" applyFill="1" applyBorder="1" applyAlignment="1" applyProtection="1">
      <alignment horizontal="center" vertical="center" wrapText="1"/>
      <protection locked="0"/>
    </xf>
    <xf numFmtId="164" fontId="6" fillId="16" borderId="21" xfId="0" applyNumberFormat="1" applyFont="1" applyFill="1" applyBorder="1" applyAlignment="1" applyProtection="1">
      <alignment horizontal="center" vertical="center" wrapText="1"/>
      <protection locked="0"/>
    </xf>
    <xf numFmtId="164" fontId="6" fillId="16" borderId="23" xfId="0" applyNumberFormat="1" applyFont="1" applyFill="1" applyBorder="1" applyAlignment="1" applyProtection="1">
      <alignment horizontal="center" vertical="center" wrapText="1"/>
      <protection locked="0"/>
    </xf>
    <xf numFmtId="0" fontId="12" fillId="17" borderId="26" xfId="0" applyNumberFormat="1" applyFont="1" applyFill="1" applyBorder="1" applyAlignment="1" applyProtection="1">
      <alignment horizontal="center" vertical="center" wrapText="1"/>
      <protection locked="0"/>
    </xf>
    <xf numFmtId="0" fontId="6" fillId="17" borderId="26" xfId="0" applyNumberFormat="1" applyFont="1" applyFill="1" applyBorder="1" applyAlignment="1" applyProtection="1">
      <alignment horizontal="center" vertical="center" wrapText="1"/>
      <protection locked="0"/>
    </xf>
    <xf numFmtId="164" fontId="8" fillId="17" borderId="26" xfId="0" applyNumberFormat="1" applyFont="1" applyFill="1" applyBorder="1" applyAlignment="1" applyProtection="1">
      <alignment horizontal="center" vertical="center" wrapText="1"/>
      <protection locked="0"/>
    </xf>
    <xf numFmtId="164" fontId="8" fillId="17" borderId="27" xfId="0" applyNumberFormat="1" applyFont="1" applyFill="1" applyBorder="1" applyAlignment="1" applyProtection="1">
      <alignment horizontal="center" vertical="center" wrapText="1"/>
      <protection locked="0"/>
    </xf>
    <xf numFmtId="164" fontId="6" fillId="17" borderId="27" xfId="0" applyNumberFormat="1" applyFont="1" applyFill="1" applyBorder="1" applyAlignment="1" applyProtection="1">
      <alignment horizontal="center" vertical="center" wrapText="1"/>
      <protection locked="0"/>
    </xf>
    <xf numFmtId="164" fontId="6" fillId="15" borderId="20" xfId="0" applyNumberFormat="1" applyFont="1" applyFill="1" applyBorder="1" applyAlignment="1" applyProtection="1">
      <alignment horizontal="center" vertical="center" wrapText="1"/>
      <protection locked="0"/>
    </xf>
    <xf numFmtId="164" fontId="6" fillId="16" borderId="10" xfId="0" applyNumberFormat="1" applyFont="1" applyFill="1" applyBorder="1" applyAlignment="1" applyProtection="1">
      <alignment horizontal="center" vertical="center" wrapText="1"/>
      <protection locked="0"/>
    </xf>
    <xf numFmtId="164" fontId="6" fillId="2" borderId="16" xfId="0" applyNumberFormat="1" applyFont="1" applyFill="1" applyBorder="1" applyAlignment="1" applyProtection="1">
      <alignment horizontal="center" vertical="center" wrapText="1"/>
      <protection locked="0"/>
    </xf>
    <xf numFmtId="165" fontId="6" fillId="16" borderId="14" xfId="0" applyNumberFormat="1" applyFont="1" applyFill="1" applyBorder="1" applyAlignment="1" applyProtection="1">
      <alignment horizontal="center" vertical="center" wrapText="1"/>
      <protection locked="0"/>
    </xf>
    <xf numFmtId="164" fontId="21" fillId="11" borderId="31" xfId="0" applyNumberFormat="1" applyFont="1" applyFill="1" applyBorder="1" applyAlignment="1" applyProtection="1">
      <alignment horizontal="center" vertical="center" wrapText="1"/>
    </xf>
    <xf numFmtId="164" fontId="6" fillId="11" borderId="29" xfId="0" applyNumberFormat="1" applyFont="1" applyFill="1" applyBorder="1" applyAlignment="1" applyProtection="1">
      <alignment horizontal="center" vertical="center" wrapText="1"/>
      <protection locked="0"/>
    </xf>
    <xf numFmtId="164" fontId="21" fillId="11" borderId="32" xfId="0" applyNumberFormat="1" applyFont="1" applyFill="1" applyBorder="1" applyAlignment="1" applyProtection="1">
      <alignment horizontal="center" vertical="center" wrapText="1"/>
    </xf>
    <xf numFmtId="164" fontId="21" fillId="11" borderId="33" xfId="0" applyNumberFormat="1" applyFont="1" applyFill="1" applyBorder="1" applyAlignment="1" applyProtection="1">
      <alignment horizontal="center" vertical="center" wrapText="1"/>
    </xf>
    <xf numFmtId="164" fontId="21" fillId="11" borderId="34" xfId="0" applyNumberFormat="1" applyFont="1" applyFill="1" applyBorder="1" applyAlignment="1" applyProtection="1">
      <alignment horizontal="center" vertical="center" wrapText="1"/>
    </xf>
    <xf numFmtId="164" fontId="6" fillId="11" borderId="34" xfId="0" applyNumberFormat="1" applyFont="1" applyFill="1" applyBorder="1" applyAlignment="1" applyProtection="1">
      <alignment horizontal="center" vertical="center" wrapText="1"/>
      <protection locked="0"/>
    </xf>
    <xf numFmtId="164" fontId="21" fillId="11" borderId="35" xfId="0" applyNumberFormat="1" applyFont="1" applyFill="1" applyBorder="1" applyAlignment="1" applyProtection="1">
      <alignment horizontal="center" vertical="center" wrapText="1"/>
    </xf>
    <xf numFmtId="164" fontId="6" fillId="13" borderId="14" xfId="0" applyNumberFormat="1" applyFont="1" applyFill="1" applyBorder="1" applyAlignment="1" applyProtection="1">
      <alignment horizontal="center" vertical="center" wrapText="1"/>
      <protection locked="0"/>
    </xf>
    <xf numFmtId="164" fontId="6" fillId="13" borderId="5" xfId="0" applyNumberFormat="1" applyFont="1" applyFill="1" applyBorder="1" applyAlignment="1" applyProtection="1">
      <alignment horizontal="center" vertical="center" wrapText="1"/>
      <protection locked="0"/>
    </xf>
    <xf numFmtId="164" fontId="6" fillId="13" borderId="21" xfId="0" applyNumberFormat="1" applyFont="1" applyFill="1" applyBorder="1" applyAlignment="1" applyProtection="1">
      <alignment horizontal="center" vertical="center" wrapText="1"/>
      <protection locked="0"/>
    </xf>
    <xf numFmtId="0" fontId="12" fillId="13" borderId="5" xfId="0" applyNumberFormat="1" applyFont="1" applyFill="1" applyBorder="1" applyAlignment="1" applyProtection="1">
      <alignment horizontal="center" vertical="center" wrapText="1"/>
      <protection locked="0"/>
    </xf>
    <xf numFmtId="0" fontId="6" fillId="13" borderId="5" xfId="0" applyNumberFormat="1" applyFont="1" applyFill="1" applyBorder="1" applyAlignment="1" applyProtection="1">
      <alignment horizontal="center" vertical="center" wrapText="1"/>
      <protection locked="0"/>
    </xf>
    <xf numFmtId="164" fontId="8" fillId="13" borderId="5" xfId="0" applyNumberFormat="1" applyFont="1" applyFill="1" applyBorder="1" applyAlignment="1" applyProtection="1">
      <alignment horizontal="center" vertical="center" wrapText="1"/>
      <protection locked="0"/>
    </xf>
    <xf numFmtId="164" fontId="8" fillId="13" borderId="19" xfId="0" applyNumberFormat="1" applyFont="1" applyFill="1" applyBorder="1" applyAlignment="1" applyProtection="1">
      <alignment horizontal="center" vertical="center" wrapText="1"/>
      <protection locked="0"/>
    </xf>
    <xf numFmtId="164" fontId="6" fillId="13" borderId="7" xfId="0" applyNumberFormat="1" applyFont="1" applyFill="1" applyBorder="1" applyAlignment="1" applyProtection="1">
      <alignment horizontal="center" vertical="center" wrapText="1"/>
      <protection locked="0"/>
    </xf>
    <xf numFmtId="164" fontId="6" fillId="13" borderId="25" xfId="0" applyNumberFormat="1" applyFont="1" applyFill="1" applyBorder="1" applyAlignment="1" applyProtection="1">
      <alignment horizontal="center" vertical="center" wrapText="1"/>
      <protection locked="0"/>
    </xf>
    <xf numFmtId="164" fontId="6" fillId="13" borderId="26" xfId="0" applyNumberFormat="1" applyFont="1" applyFill="1" applyBorder="1" applyAlignment="1" applyProtection="1">
      <alignment horizontal="center" vertical="center" wrapText="1"/>
      <protection locked="0"/>
    </xf>
    <xf numFmtId="164" fontId="6" fillId="13" borderId="28" xfId="0" applyNumberFormat="1" applyFont="1" applyFill="1" applyBorder="1" applyAlignment="1" applyProtection="1">
      <alignment horizontal="center" vertical="center" wrapText="1"/>
      <protection locked="0"/>
    </xf>
    <xf numFmtId="0" fontId="12" fillId="13" borderId="29" xfId="0" applyNumberFormat="1" applyFont="1" applyFill="1" applyBorder="1" applyAlignment="1" applyProtection="1">
      <alignment horizontal="center" vertical="center" wrapText="1"/>
      <protection locked="0"/>
    </xf>
    <xf numFmtId="0" fontId="6" fillId="13" borderId="29" xfId="0" applyNumberFormat="1" applyFont="1" applyFill="1" applyBorder="1" applyAlignment="1" applyProtection="1">
      <alignment horizontal="center" vertical="center" wrapText="1"/>
      <protection locked="0"/>
    </xf>
    <xf numFmtId="164" fontId="8" fillId="13" borderId="29" xfId="0" applyNumberFormat="1" applyFont="1" applyFill="1" applyBorder="1" applyAlignment="1" applyProtection="1">
      <alignment horizontal="center" vertical="center" wrapText="1"/>
      <protection locked="0"/>
    </xf>
    <xf numFmtId="164" fontId="8" fillId="13" borderId="30" xfId="0" applyNumberFormat="1" applyFont="1" applyFill="1" applyBorder="1" applyAlignment="1" applyProtection="1">
      <alignment horizontal="center" vertical="center" wrapText="1"/>
      <protection locked="0"/>
    </xf>
    <xf numFmtId="164" fontId="6" fillId="13" borderId="30" xfId="0" applyNumberFormat="1" applyFont="1" applyFill="1" applyBorder="1" applyAlignment="1" applyProtection="1">
      <alignment horizontal="center" vertical="center" wrapText="1"/>
      <protection locked="0"/>
    </xf>
    <xf numFmtId="164" fontId="6" fillId="13" borderId="4" xfId="0" applyNumberFormat="1" applyFont="1" applyFill="1" applyBorder="1" applyAlignment="1" applyProtection="1">
      <alignment horizontal="center" vertical="center" wrapText="1"/>
      <protection locked="0"/>
    </xf>
    <xf numFmtId="164" fontId="6" fillId="13" borderId="16" xfId="0" applyNumberFormat="1" applyFont="1" applyFill="1" applyBorder="1" applyAlignment="1" applyProtection="1">
      <alignment horizontal="center" vertical="center" wrapText="1"/>
      <protection locked="0"/>
    </xf>
    <xf numFmtId="0" fontId="12" fillId="13" borderId="1" xfId="0" applyNumberFormat="1" applyFont="1" applyFill="1" applyBorder="1" applyAlignment="1" applyProtection="1">
      <alignment horizontal="center" vertical="center" wrapText="1"/>
      <protection locked="0"/>
    </xf>
    <xf numFmtId="0" fontId="6" fillId="13" borderId="1" xfId="0" applyNumberFormat="1" applyFont="1" applyFill="1" applyBorder="1" applyAlignment="1" applyProtection="1">
      <alignment horizontal="center" vertical="center" wrapText="1"/>
      <protection locked="0"/>
    </xf>
    <xf numFmtId="164" fontId="8" fillId="13" borderId="1" xfId="0" applyNumberFormat="1" applyFont="1" applyFill="1" applyBorder="1" applyAlignment="1" applyProtection="1">
      <alignment horizontal="center" vertical="center" wrapText="1"/>
      <protection locked="0"/>
    </xf>
    <xf numFmtId="164" fontId="8" fillId="13" borderId="3" xfId="0" applyNumberFormat="1" applyFont="1" applyFill="1" applyBorder="1" applyAlignment="1" applyProtection="1">
      <alignment horizontal="center" vertical="center" wrapText="1"/>
      <protection locked="0"/>
    </xf>
    <xf numFmtId="164" fontId="6" fillId="13" borderId="2" xfId="0" applyNumberFormat="1" applyFont="1" applyFill="1" applyBorder="1" applyAlignment="1" applyProtection="1">
      <alignment horizontal="center" vertical="center" wrapText="1"/>
      <protection locked="0"/>
    </xf>
    <xf numFmtId="164" fontId="6" fillId="13" borderId="22" xfId="0" applyNumberFormat="1" applyFont="1" applyFill="1" applyBorder="1" applyAlignment="1" applyProtection="1">
      <alignment horizontal="center" vertical="center" wrapText="1"/>
      <protection locked="0"/>
    </xf>
    <xf numFmtId="164" fontId="6" fillId="13" borderId="23" xfId="0" applyNumberFormat="1" applyFont="1" applyFill="1" applyBorder="1" applyAlignment="1" applyProtection="1">
      <alignment horizontal="center" vertical="center" wrapText="1"/>
      <protection locked="0"/>
    </xf>
    <xf numFmtId="0" fontId="12" fillId="13" borderId="16" xfId="0" applyNumberFormat="1" applyFont="1" applyFill="1" applyBorder="1" applyAlignment="1" applyProtection="1">
      <alignment horizontal="center" vertical="center" wrapText="1"/>
      <protection locked="0"/>
    </xf>
    <xf numFmtId="0" fontId="6" fillId="13" borderId="16" xfId="0" applyNumberFormat="1" applyFont="1" applyFill="1" applyBorder="1" applyAlignment="1" applyProtection="1">
      <alignment horizontal="center" vertical="center" wrapText="1"/>
      <protection locked="0"/>
    </xf>
    <xf numFmtId="164" fontId="8" fillId="13" borderId="16" xfId="0" applyNumberFormat="1" applyFont="1" applyFill="1" applyBorder="1" applyAlignment="1" applyProtection="1">
      <alignment horizontal="center" vertical="center" wrapText="1"/>
      <protection locked="0"/>
    </xf>
    <xf numFmtId="164" fontId="8" fillId="13" borderId="10" xfId="0" applyNumberFormat="1" applyFont="1" applyFill="1" applyBorder="1" applyAlignment="1" applyProtection="1">
      <alignment horizontal="center" vertical="center" wrapText="1"/>
      <protection locked="0"/>
    </xf>
    <xf numFmtId="164" fontId="6" fillId="13" borderId="10" xfId="0" applyNumberFormat="1" applyFont="1" applyFill="1" applyBorder="1" applyAlignment="1" applyProtection="1">
      <alignment horizontal="center" vertical="center" wrapText="1"/>
      <protection locked="0"/>
    </xf>
    <xf numFmtId="165" fontId="6" fillId="13" borderId="4" xfId="0" applyNumberFormat="1" applyFont="1" applyFill="1" applyBorder="1" applyAlignment="1" applyProtection="1">
      <alignment horizontal="center" vertical="center" wrapText="1"/>
      <protection locked="0"/>
    </xf>
    <xf numFmtId="0" fontId="30" fillId="15" borderId="15" xfId="0" applyFont="1" applyFill="1" applyBorder="1" applyAlignment="1">
      <alignment horizontal="center" vertical="center"/>
    </xf>
    <xf numFmtId="164" fontId="8" fillId="3" borderId="3" xfId="0" applyNumberFormat="1" applyFont="1" applyFill="1" applyBorder="1" applyAlignment="1" applyProtection="1">
      <alignment horizontal="center" vertical="center" wrapText="1"/>
      <protection locked="0"/>
    </xf>
    <xf numFmtId="164" fontId="8" fillId="16" borderId="3" xfId="0" applyNumberFormat="1" applyFont="1" applyFill="1" applyBorder="1" applyAlignment="1" applyProtection="1">
      <alignment horizontal="center" vertical="center" wrapText="1"/>
      <protection locked="0"/>
    </xf>
    <xf numFmtId="164" fontId="8" fillId="15" borderId="3" xfId="0" applyNumberFormat="1" applyFont="1" applyFill="1" applyBorder="1" applyAlignment="1" applyProtection="1">
      <alignment horizontal="center" vertical="center" wrapText="1"/>
      <protection locked="0"/>
    </xf>
    <xf numFmtId="0" fontId="32" fillId="0" borderId="0" xfId="0" applyFont="1"/>
    <xf numFmtId="0" fontId="30" fillId="0" borderId="0" xfId="0" applyFont="1"/>
    <xf numFmtId="164" fontId="8" fillId="3" borderId="39" xfId="0" applyNumberFormat="1" applyFont="1" applyFill="1" applyBorder="1" applyAlignment="1" applyProtection="1">
      <alignment horizontal="center" vertical="center" wrapText="1"/>
      <protection locked="0"/>
    </xf>
    <xf numFmtId="164" fontId="31" fillId="3" borderId="40" xfId="0" applyNumberFormat="1" applyFont="1" applyFill="1" applyBorder="1" applyAlignment="1" applyProtection="1">
      <alignment horizontal="center" vertical="center" wrapText="1"/>
      <protection locked="0"/>
    </xf>
    <xf numFmtId="164" fontId="6" fillId="16" borderId="39" xfId="0" applyNumberFormat="1" applyFont="1" applyFill="1" applyBorder="1" applyAlignment="1" applyProtection="1">
      <alignment horizontal="center" vertical="center" wrapText="1"/>
      <protection locked="0"/>
    </xf>
    <xf numFmtId="164" fontId="8" fillId="16" borderId="40" xfId="0" applyNumberFormat="1" applyFont="1" applyFill="1" applyBorder="1" applyAlignment="1" applyProtection="1">
      <alignment horizontal="center" vertical="center" wrapText="1"/>
      <protection locked="0"/>
    </xf>
    <xf numFmtId="164" fontId="6" fillId="15" borderId="39" xfId="0" applyNumberFormat="1" applyFont="1" applyFill="1" applyBorder="1" applyAlignment="1" applyProtection="1">
      <alignment horizontal="center" vertical="center" wrapText="1"/>
      <protection locked="0"/>
    </xf>
    <xf numFmtId="164" fontId="8" fillId="15" borderId="40" xfId="0" applyNumberFormat="1" applyFont="1" applyFill="1" applyBorder="1" applyAlignment="1" applyProtection="1">
      <alignment horizontal="center" vertical="center" wrapText="1"/>
      <protection locked="0"/>
    </xf>
    <xf numFmtId="0" fontId="21" fillId="10" borderId="39" xfId="0" applyFont="1" applyFill="1" applyBorder="1" applyAlignment="1" applyProtection="1">
      <alignment horizontal="center" vertical="center" wrapText="1"/>
    </xf>
    <xf numFmtId="0" fontId="21" fillId="10" borderId="40" xfId="0" applyFont="1" applyFill="1" applyBorder="1" applyAlignment="1" applyProtection="1">
      <alignment horizontal="center" vertical="center" wrapText="1"/>
    </xf>
    <xf numFmtId="164" fontId="6" fillId="12" borderId="39" xfId="0" applyNumberFormat="1" applyFont="1" applyFill="1" applyBorder="1" applyAlignment="1" applyProtection="1">
      <alignment horizontal="center" vertical="center" wrapText="1"/>
      <protection locked="0"/>
    </xf>
    <xf numFmtId="164" fontId="8" fillId="12" borderId="40" xfId="0" applyNumberFormat="1" applyFont="1" applyFill="1" applyBorder="1" applyAlignment="1" applyProtection="1">
      <alignment horizontal="center" vertical="center" wrapText="1"/>
      <protection locked="0"/>
    </xf>
    <xf numFmtId="164" fontId="6" fillId="0" borderId="39" xfId="0" applyNumberFormat="1" applyFont="1" applyFill="1" applyBorder="1" applyAlignment="1" applyProtection="1">
      <alignment horizontal="center" vertical="center" wrapText="1"/>
      <protection locked="0"/>
    </xf>
    <xf numFmtId="164" fontId="8" fillId="0" borderId="40" xfId="0" applyNumberFormat="1" applyFont="1" applyFill="1" applyBorder="1" applyAlignment="1" applyProtection="1">
      <alignment horizontal="center" vertical="center" wrapText="1"/>
      <protection locked="0"/>
    </xf>
    <xf numFmtId="164" fontId="33" fillId="3" borderId="40" xfId="0" applyNumberFormat="1" applyFont="1" applyFill="1" applyBorder="1" applyAlignment="1" applyProtection="1">
      <alignment horizontal="center" vertical="center" wrapText="1"/>
      <protection locked="0"/>
    </xf>
    <xf numFmtId="0" fontId="3" fillId="0" borderId="0" xfId="0" applyFont="1"/>
    <xf numFmtId="164" fontId="3" fillId="0" borderId="0" xfId="0" applyNumberFormat="1" applyFont="1"/>
    <xf numFmtId="164" fontId="34" fillId="4" borderId="0" xfId="0" applyNumberFormat="1" applyFont="1" applyFill="1" applyAlignment="1" applyProtection="1">
      <alignment horizontal="center" vertical="center" wrapText="1"/>
    </xf>
    <xf numFmtId="164" fontId="34" fillId="4" borderId="4" xfId="0" applyNumberFormat="1" applyFont="1" applyFill="1" applyBorder="1" applyAlignment="1" applyProtection="1">
      <alignment horizontal="center" vertical="center" wrapText="1"/>
    </xf>
    <xf numFmtId="164" fontId="34" fillId="4" borderId="1" xfId="0" applyNumberFormat="1" applyFont="1" applyFill="1" applyBorder="1" applyAlignment="1" applyProtection="1">
      <alignment horizontal="center" vertical="center" wrapText="1"/>
    </xf>
    <xf numFmtId="0" fontId="34" fillId="4" borderId="1" xfId="0" applyFont="1" applyFill="1" applyBorder="1" applyAlignment="1" applyProtection="1">
      <alignment horizontal="center" vertical="center" wrapText="1"/>
    </xf>
    <xf numFmtId="0" fontId="34" fillId="4" borderId="3" xfId="0" applyFont="1" applyFill="1" applyBorder="1" applyAlignment="1" applyProtection="1">
      <alignment horizontal="center" vertical="center" wrapText="1"/>
    </xf>
    <xf numFmtId="0" fontId="37" fillId="4" borderId="3" xfId="0" applyFont="1" applyFill="1" applyBorder="1" applyAlignment="1" applyProtection="1">
      <alignment horizontal="center" vertical="center" wrapText="1"/>
    </xf>
    <xf numFmtId="164" fontId="38" fillId="3" borderId="4" xfId="0" applyNumberFormat="1" applyFont="1" applyFill="1" applyBorder="1" applyAlignment="1" applyProtection="1">
      <alignment horizontal="center" vertical="center" wrapText="1"/>
      <protection locked="0"/>
    </xf>
    <xf numFmtId="164" fontId="39" fillId="3" borderId="1" xfId="0" applyNumberFormat="1" applyFont="1" applyFill="1" applyBorder="1" applyAlignment="1" applyProtection="1">
      <alignment horizontal="center" vertical="center" wrapText="1"/>
      <protection locked="0"/>
    </xf>
    <xf numFmtId="0" fontId="39" fillId="3" borderId="1" xfId="0" applyNumberFormat="1" applyFont="1" applyFill="1" applyBorder="1" applyAlignment="1" applyProtection="1">
      <alignment horizontal="center" vertical="center" wrapText="1"/>
      <protection locked="0"/>
    </xf>
    <xf numFmtId="164" fontId="40" fillId="3" borderId="3" xfId="0" applyNumberFormat="1" applyFont="1" applyFill="1" applyBorder="1" applyAlignment="1" applyProtection="1">
      <alignment horizontal="center" vertical="center" wrapText="1"/>
      <protection locked="0"/>
    </xf>
    <xf numFmtId="164" fontId="40" fillId="3" borderId="39" xfId="0" applyNumberFormat="1" applyFont="1" applyFill="1" applyBorder="1" applyAlignment="1" applyProtection="1">
      <alignment horizontal="center" vertical="center" wrapText="1"/>
      <protection locked="0"/>
    </xf>
    <xf numFmtId="164" fontId="39" fillId="10" borderId="4" xfId="0" applyNumberFormat="1" applyFont="1" applyFill="1" applyBorder="1" applyAlignment="1" applyProtection="1">
      <alignment horizontal="center" vertical="center" wrapText="1"/>
    </xf>
    <xf numFmtId="164" fontId="39" fillId="10" borderId="1" xfId="0" applyNumberFormat="1" applyFont="1" applyFill="1" applyBorder="1" applyAlignment="1" applyProtection="1">
      <alignment horizontal="center" vertical="center" wrapText="1"/>
    </xf>
    <xf numFmtId="0" fontId="39" fillId="10" borderId="1" xfId="0" applyFont="1" applyFill="1" applyBorder="1" applyAlignment="1" applyProtection="1">
      <alignment horizontal="center" vertical="center" wrapText="1"/>
    </xf>
    <xf numFmtId="164" fontId="40" fillId="10" borderId="3" xfId="0" applyNumberFormat="1" applyFont="1" applyFill="1" applyBorder="1" applyAlignment="1" applyProtection="1">
      <alignment horizontal="center" vertical="center" wrapText="1"/>
      <protection locked="0"/>
    </xf>
    <xf numFmtId="0" fontId="40" fillId="10" borderId="39" xfId="0" applyFont="1" applyFill="1" applyBorder="1" applyAlignment="1" applyProtection="1">
      <alignment horizontal="center" vertical="center" wrapText="1"/>
    </xf>
    <xf numFmtId="0" fontId="33" fillId="10" borderId="40" xfId="0" applyFont="1" applyFill="1" applyBorder="1" applyAlignment="1" applyProtection="1">
      <alignment horizontal="center" vertical="center" wrapText="1"/>
    </xf>
    <xf numFmtId="164" fontId="39" fillId="0" borderId="4" xfId="0" applyNumberFormat="1" applyFont="1" applyFill="1" applyBorder="1" applyAlignment="1" applyProtection="1">
      <alignment horizontal="center" vertical="center" wrapText="1"/>
      <protection locked="0"/>
    </xf>
    <xf numFmtId="164" fontId="39" fillId="0" borderId="1" xfId="0" applyNumberFormat="1" applyFont="1" applyFill="1" applyBorder="1" applyAlignment="1" applyProtection="1">
      <alignment horizontal="center" vertical="center" wrapText="1"/>
      <protection locked="0"/>
    </xf>
    <xf numFmtId="0" fontId="39" fillId="0" borderId="1" xfId="0" applyNumberFormat="1" applyFont="1" applyFill="1" applyBorder="1" applyAlignment="1" applyProtection="1">
      <alignment horizontal="center" vertical="center" wrapText="1"/>
      <protection locked="0"/>
    </xf>
    <xf numFmtId="164" fontId="40" fillId="0" borderId="3" xfId="0" applyNumberFormat="1" applyFont="1" applyFill="1" applyBorder="1" applyAlignment="1" applyProtection="1">
      <alignment horizontal="center" vertical="center" wrapText="1"/>
      <protection locked="0"/>
    </xf>
    <xf numFmtId="164" fontId="40" fillId="0" borderId="39" xfId="0" applyNumberFormat="1" applyFont="1" applyFill="1" applyBorder="1" applyAlignment="1" applyProtection="1">
      <alignment horizontal="center" vertical="center" wrapText="1"/>
      <protection locked="0"/>
    </xf>
    <xf numFmtId="164" fontId="33" fillId="0" borderId="40" xfId="0" applyNumberFormat="1" applyFont="1" applyFill="1" applyBorder="1" applyAlignment="1" applyProtection="1">
      <alignment horizontal="center" vertical="center" wrapText="1"/>
      <protection locked="0"/>
    </xf>
    <xf numFmtId="164" fontId="39" fillId="13" borderId="4" xfId="0" applyNumberFormat="1" applyFont="1" applyFill="1" applyBorder="1" applyAlignment="1" applyProtection="1">
      <alignment horizontal="center" vertical="center" wrapText="1"/>
      <protection locked="0"/>
    </xf>
    <xf numFmtId="164" fontId="39" fillId="16" borderId="4" xfId="0" applyNumberFormat="1" applyFont="1" applyFill="1" applyBorder="1" applyAlignment="1" applyProtection="1">
      <alignment horizontal="center" vertical="center" wrapText="1"/>
      <protection locked="0"/>
    </xf>
    <xf numFmtId="164" fontId="39" fillId="16" borderId="1" xfId="0" applyNumberFormat="1" applyFont="1" applyFill="1" applyBorder="1" applyAlignment="1" applyProtection="1">
      <alignment horizontal="center" vertical="center" wrapText="1"/>
      <protection locked="0"/>
    </xf>
    <xf numFmtId="0" fontId="39" fillId="16" borderId="1" xfId="0" applyNumberFormat="1" applyFont="1" applyFill="1" applyBorder="1" applyAlignment="1" applyProtection="1">
      <alignment horizontal="center" vertical="center" wrapText="1"/>
      <protection locked="0"/>
    </xf>
    <xf numFmtId="164" fontId="40" fillId="16" borderId="3" xfId="0" applyNumberFormat="1" applyFont="1" applyFill="1" applyBorder="1" applyAlignment="1" applyProtection="1">
      <alignment horizontal="center" vertical="center" wrapText="1"/>
      <protection locked="0"/>
    </xf>
    <xf numFmtId="164" fontId="40" fillId="16" borderId="39" xfId="0" applyNumberFormat="1" applyFont="1" applyFill="1" applyBorder="1" applyAlignment="1" applyProtection="1">
      <alignment horizontal="center" vertical="center" wrapText="1"/>
      <protection locked="0"/>
    </xf>
    <xf numFmtId="164" fontId="33" fillId="16" borderId="40" xfId="0" applyNumberFormat="1" applyFont="1" applyFill="1" applyBorder="1" applyAlignment="1" applyProtection="1">
      <alignment horizontal="center" vertical="center" wrapText="1"/>
      <protection locked="0"/>
    </xf>
    <xf numFmtId="164" fontId="39" fillId="10" borderId="4" xfId="0" applyNumberFormat="1" applyFont="1" applyFill="1" applyBorder="1" applyAlignment="1" applyProtection="1">
      <alignment horizontal="center" vertical="center" wrapText="1"/>
      <protection locked="0"/>
    </xf>
    <xf numFmtId="164" fontId="39" fillId="10" borderId="1" xfId="0" applyNumberFormat="1" applyFont="1" applyFill="1" applyBorder="1" applyAlignment="1" applyProtection="1">
      <alignment horizontal="center" vertical="center" wrapText="1"/>
      <protection locked="0"/>
    </xf>
    <xf numFmtId="0" fontId="39" fillId="10" borderId="1" xfId="0" applyNumberFormat="1" applyFont="1" applyFill="1" applyBorder="1" applyAlignment="1" applyProtection="1">
      <alignment horizontal="center" vertical="center" wrapText="1"/>
      <protection locked="0"/>
    </xf>
    <xf numFmtId="0" fontId="41" fillId="10" borderId="1" xfId="0" applyFont="1" applyFill="1" applyBorder="1" applyAlignment="1">
      <alignment horizontal="center" vertical="center" wrapText="1"/>
    </xf>
    <xf numFmtId="0" fontId="34" fillId="10" borderId="1" xfId="0" applyFont="1" applyFill="1" applyBorder="1" applyAlignment="1" applyProtection="1">
      <alignment horizontal="center" vertical="center" wrapText="1"/>
    </xf>
    <xf numFmtId="0" fontId="40" fillId="10" borderId="3" xfId="0" applyFont="1" applyFill="1" applyBorder="1" applyAlignment="1" applyProtection="1">
      <alignment horizontal="center" vertical="center" wrapText="1"/>
    </xf>
    <xf numFmtId="164" fontId="38" fillId="3" borderId="1" xfId="0" applyNumberFormat="1" applyFont="1" applyFill="1" applyBorder="1" applyAlignment="1" applyProtection="1">
      <alignment horizontal="center" vertical="center" wrapText="1"/>
      <protection locked="0"/>
    </xf>
    <xf numFmtId="164" fontId="39" fillId="15" borderId="4" xfId="0" applyNumberFormat="1" applyFont="1" applyFill="1" applyBorder="1" applyAlignment="1" applyProtection="1">
      <alignment horizontal="center" vertical="center" wrapText="1"/>
      <protection locked="0"/>
    </xf>
    <xf numFmtId="164" fontId="39" fillId="15" borderId="1" xfId="0" applyNumberFormat="1" applyFont="1" applyFill="1" applyBorder="1" applyAlignment="1" applyProtection="1">
      <alignment horizontal="center" vertical="center" wrapText="1"/>
      <protection locked="0"/>
    </xf>
    <xf numFmtId="0" fontId="39" fillId="15" borderId="1" xfId="0" applyNumberFormat="1" applyFont="1" applyFill="1" applyBorder="1" applyAlignment="1" applyProtection="1">
      <alignment horizontal="center" vertical="center" wrapText="1"/>
      <protection locked="0"/>
    </xf>
    <xf numFmtId="164" fontId="40" fillId="15" borderId="3" xfId="0" applyNumberFormat="1" applyFont="1" applyFill="1" applyBorder="1" applyAlignment="1" applyProtection="1">
      <alignment horizontal="center" vertical="center" wrapText="1"/>
      <protection locked="0"/>
    </xf>
    <xf numFmtId="164" fontId="40" fillId="15" borderId="39" xfId="0" applyNumberFormat="1" applyFont="1" applyFill="1" applyBorder="1" applyAlignment="1" applyProtection="1">
      <alignment horizontal="center" vertical="center" wrapText="1"/>
      <protection locked="0"/>
    </xf>
    <xf numFmtId="164" fontId="33" fillId="15" borderId="40" xfId="0" applyNumberFormat="1" applyFont="1" applyFill="1" applyBorder="1" applyAlignment="1" applyProtection="1">
      <alignment horizontal="center" vertical="center" wrapText="1"/>
      <protection locked="0"/>
    </xf>
    <xf numFmtId="164" fontId="39" fillId="12" borderId="4" xfId="0" applyNumberFormat="1" applyFont="1" applyFill="1" applyBorder="1" applyAlignment="1" applyProtection="1">
      <alignment horizontal="center" vertical="center" wrapText="1"/>
      <protection locked="0"/>
    </xf>
    <xf numFmtId="164" fontId="39" fillId="12" borderId="1" xfId="0" applyNumberFormat="1" applyFont="1" applyFill="1" applyBorder="1" applyAlignment="1" applyProtection="1">
      <alignment horizontal="center" vertical="center" wrapText="1"/>
      <protection locked="0"/>
    </xf>
    <xf numFmtId="0" fontId="39" fillId="12" borderId="1" xfId="0" applyNumberFormat="1" applyFont="1" applyFill="1" applyBorder="1" applyAlignment="1" applyProtection="1">
      <alignment horizontal="center" vertical="center" wrapText="1"/>
      <protection locked="0"/>
    </xf>
    <xf numFmtId="164" fontId="40" fillId="12" borderId="3" xfId="0" applyNumberFormat="1" applyFont="1" applyFill="1" applyBorder="1" applyAlignment="1" applyProtection="1">
      <alignment horizontal="center" vertical="center" wrapText="1"/>
      <protection locked="0"/>
    </xf>
    <xf numFmtId="164" fontId="40" fillId="12" borderId="39" xfId="0" applyNumberFormat="1" applyFont="1" applyFill="1" applyBorder="1" applyAlignment="1" applyProtection="1">
      <alignment horizontal="center" vertical="center" wrapText="1"/>
      <protection locked="0"/>
    </xf>
    <xf numFmtId="164" fontId="33" fillId="12" borderId="40" xfId="0" applyNumberFormat="1" applyFont="1" applyFill="1" applyBorder="1" applyAlignment="1" applyProtection="1">
      <alignment horizontal="center" vertical="center" wrapText="1"/>
      <protection locked="0"/>
    </xf>
    <xf numFmtId="164" fontId="33" fillId="10" borderId="40" xfId="0" applyNumberFormat="1" applyFont="1" applyFill="1" applyBorder="1" applyAlignment="1" applyProtection="1">
      <alignment horizontal="center" vertical="center" wrapText="1"/>
      <protection locked="0"/>
    </xf>
    <xf numFmtId="164" fontId="40" fillId="10" borderId="39" xfId="0" applyNumberFormat="1" applyFont="1" applyFill="1" applyBorder="1" applyAlignment="1" applyProtection="1">
      <alignment horizontal="center" vertical="center" wrapText="1"/>
      <protection locked="0"/>
    </xf>
    <xf numFmtId="0" fontId="41" fillId="0" borderId="1" xfId="0" applyFont="1" applyBorder="1"/>
    <xf numFmtId="164" fontId="42" fillId="16" borderId="4" xfId="0" applyNumberFormat="1" applyFont="1" applyFill="1" applyBorder="1" applyAlignment="1" applyProtection="1">
      <alignment horizontal="center" vertical="center" wrapText="1"/>
      <protection locked="0"/>
    </xf>
    <xf numFmtId="164" fontId="38" fillId="16" borderId="1" xfId="0" applyNumberFormat="1" applyFont="1" applyFill="1" applyBorder="1" applyAlignment="1" applyProtection="1">
      <alignment horizontal="center" vertical="center" wrapText="1"/>
      <protection locked="0"/>
    </xf>
    <xf numFmtId="49" fontId="38" fillId="16" borderId="1" xfId="0" applyNumberFormat="1" applyFont="1" applyFill="1" applyBorder="1" applyAlignment="1" applyProtection="1">
      <alignment horizontal="center" vertical="center" wrapText="1"/>
      <protection locked="0"/>
    </xf>
    <xf numFmtId="164" fontId="39" fillId="3" borderId="4" xfId="0" applyNumberFormat="1" applyFont="1" applyFill="1" applyBorder="1" applyAlignment="1" applyProtection="1">
      <alignment horizontal="center" vertical="center" wrapText="1"/>
      <protection locked="0"/>
    </xf>
    <xf numFmtId="165" fontId="39" fillId="3" borderId="4" xfId="0" applyNumberFormat="1" applyFont="1" applyFill="1" applyBorder="1" applyAlignment="1" applyProtection="1">
      <alignment horizontal="center" vertical="center" wrapText="1"/>
      <protection locked="0"/>
    </xf>
    <xf numFmtId="164" fontId="40" fillId="16" borderId="1" xfId="0" applyNumberFormat="1" applyFont="1" applyFill="1" applyBorder="1" applyAlignment="1" applyProtection="1">
      <alignment horizontal="center" vertical="center" wrapText="1"/>
      <protection locked="0"/>
    </xf>
    <xf numFmtId="164" fontId="33" fillId="16" borderId="2" xfId="0" applyNumberFormat="1" applyFont="1" applyFill="1" applyBorder="1" applyAlignment="1" applyProtection="1">
      <alignment horizontal="center" vertical="center" wrapText="1"/>
      <protection locked="0"/>
    </xf>
    <xf numFmtId="164" fontId="39" fillId="2" borderId="1" xfId="0" applyNumberFormat="1" applyFont="1" applyFill="1" applyBorder="1" applyAlignment="1" applyProtection="1">
      <alignment horizontal="center" vertical="center" wrapText="1"/>
      <protection locked="0"/>
    </xf>
    <xf numFmtId="164" fontId="39" fillId="10" borderId="3" xfId="0" applyNumberFormat="1" applyFont="1" applyFill="1" applyBorder="1" applyAlignment="1" applyProtection="1">
      <alignment horizontal="center" vertical="center" wrapText="1"/>
    </xf>
    <xf numFmtId="164" fontId="39" fillId="10" borderId="39" xfId="0" applyNumberFormat="1" applyFont="1" applyFill="1" applyBorder="1" applyAlignment="1" applyProtection="1">
      <alignment horizontal="center" vertical="center" wrapText="1"/>
    </xf>
    <xf numFmtId="164" fontId="39" fillId="10" borderId="40" xfId="0" applyNumberFormat="1" applyFont="1" applyFill="1" applyBorder="1" applyAlignment="1" applyProtection="1">
      <alignment horizontal="center" vertical="center" wrapText="1"/>
    </xf>
    <xf numFmtId="164" fontId="42" fillId="17" borderId="4" xfId="0" applyNumberFormat="1" applyFont="1" applyFill="1" applyBorder="1" applyAlignment="1" applyProtection="1">
      <alignment horizontal="center" vertical="center" wrapText="1"/>
      <protection locked="0"/>
    </xf>
    <xf numFmtId="164" fontId="40" fillId="17" borderId="1" xfId="0" applyNumberFormat="1" applyFont="1" applyFill="1" applyBorder="1" applyAlignment="1" applyProtection="1">
      <alignment horizontal="center" vertical="center" wrapText="1"/>
      <protection locked="0"/>
    </xf>
    <xf numFmtId="164" fontId="39" fillId="17" borderId="1" xfId="0" applyNumberFormat="1" applyFont="1" applyFill="1" applyBorder="1" applyAlignment="1" applyProtection="1">
      <alignment horizontal="center" vertical="center" wrapText="1"/>
      <protection locked="0"/>
    </xf>
    <xf numFmtId="0" fontId="39" fillId="17" borderId="1" xfId="0" applyNumberFormat="1" applyFont="1" applyFill="1" applyBorder="1" applyAlignment="1" applyProtection="1">
      <alignment horizontal="center" vertical="center" wrapText="1"/>
      <protection locked="0"/>
    </xf>
    <xf numFmtId="164" fontId="40" fillId="17" borderId="1" xfId="0" applyNumberFormat="1" applyFont="1" applyFill="1" applyBorder="1" applyAlignment="1" applyProtection="1">
      <alignment horizontal="center" vertical="center" wrapText="1"/>
    </xf>
    <xf numFmtId="164" fontId="40" fillId="17" borderId="3" xfId="0" applyNumberFormat="1" applyFont="1" applyFill="1" applyBorder="1" applyAlignment="1" applyProtection="1">
      <alignment horizontal="center" vertical="center" wrapText="1"/>
    </xf>
    <xf numFmtId="164" fontId="33" fillId="17" borderId="2" xfId="0" applyNumberFormat="1" applyFont="1" applyFill="1" applyBorder="1" applyAlignment="1" applyProtection="1">
      <alignment horizontal="center" vertical="center" wrapText="1"/>
    </xf>
    <xf numFmtId="164" fontId="39" fillId="10" borderId="2" xfId="0" applyNumberFormat="1" applyFont="1" applyFill="1" applyBorder="1" applyAlignment="1" applyProtection="1">
      <alignment horizontal="center" vertical="center" wrapText="1"/>
    </xf>
    <xf numFmtId="164" fontId="40" fillId="3" borderId="18" xfId="0" applyNumberFormat="1" applyFont="1" applyFill="1" applyBorder="1" applyAlignment="1" applyProtection="1">
      <alignment horizontal="center" vertical="center" wrapText="1"/>
      <protection locked="0"/>
    </xf>
    <xf numFmtId="165" fontId="40" fillId="16" borderId="1" xfId="0" applyNumberFormat="1" applyFont="1" applyFill="1" applyBorder="1" applyAlignment="1" applyProtection="1">
      <alignment horizontal="center" vertical="center" wrapText="1"/>
      <protection locked="0"/>
    </xf>
    <xf numFmtId="0" fontId="41" fillId="12" borderId="0" xfId="0" applyFont="1" applyFill="1" applyAlignment="1">
      <alignment horizontal="center" vertical="center"/>
    </xf>
    <xf numFmtId="0" fontId="13" fillId="0" borderId="0" xfId="0" applyFont="1" applyAlignment="1">
      <alignment horizontal="center" vertical="center"/>
    </xf>
    <xf numFmtId="164" fontId="39" fillId="3" borderId="21" xfId="0" applyNumberFormat="1" applyFont="1" applyFill="1" applyBorder="1" applyAlignment="1" applyProtection="1">
      <alignment horizontal="center" vertical="center" wrapText="1"/>
      <protection locked="0"/>
    </xf>
    <xf numFmtId="164" fontId="39" fillId="11" borderId="4" xfId="0" applyNumberFormat="1" applyFont="1" applyFill="1" applyBorder="1" applyAlignment="1" applyProtection="1">
      <alignment horizontal="center" vertical="center" wrapText="1"/>
      <protection locked="0"/>
    </xf>
    <xf numFmtId="164" fontId="39" fillId="11" borderId="1" xfId="0" applyNumberFormat="1" applyFont="1" applyFill="1" applyBorder="1" applyAlignment="1" applyProtection="1">
      <alignment horizontal="center" vertical="center" wrapText="1"/>
      <protection locked="0"/>
    </xf>
    <xf numFmtId="0" fontId="39" fillId="11" borderId="1" xfId="0" applyFont="1" applyFill="1" applyBorder="1" applyAlignment="1" applyProtection="1">
      <alignment horizontal="center" vertical="center" wrapText="1"/>
    </xf>
    <xf numFmtId="0" fontId="39" fillId="11" borderId="1" xfId="0" applyNumberFormat="1" applyFont="1" applyFill="1" applyBorder="1" applyAlignment="1" applyProtection="1">
      <alignment horizontal="center" vertical="center" wrapText="1"/>
      <protection locked="0"/>
    </xf>
    <xf numFmtId="0" fontId="40" fillId="11" borderId="3" xfId="0" applyFont="1" applyFill="1" applyBorder="1" applyAlignment="1" applyProtection="1">
      <alignment horizontal="center" vertical="center" wrapText="1"/>
    </xf>
    <xf numFmtId="0" fontId="40" fillId="11" borderId="39" xfId="0" applyFont="1" applyFill="1" applyBorder="1" applyAlignment="1" applyProtection="1">
      <alignment horizontal="center" vertical="center" wrapText="1"/>
    </xf>
    <xf numFmtId="0" fontId="33" fillId="11" borderId="40" xfId="0" applyFont="1" applyFill="1" applyBorder="1" applyAlignment="1" applyProtection="1">
      <alignment horizontal="center" vertical="center" wrapText="1"/>
    </xf>
    <xf numFmtId="14" fontId="41" fillId="12" borderId="15" xfId="0" applyNumberFormat="1" applyFont="1" applyFill="1" applyBorder="1" applyAlignment="1">
      <alignment horizontal="center" vertical="center"/>
    </xf>
    <xf numFmtId="0" fontId="41" fillId="12" borderId="15" xfId="0" applyFont="1" applyFill="1" applyBorder="1" applyAlignment="1">
      <alignment horizontal="center" vertical="center"/>
    </xf>
    <xf numFmtId="0" fontId="41" fillId="12" borderId="15" xfId="0" applyFont="1" applyFill="1" applyBorder="1" applyAlignment="1">
      <alignment horizontal="center" vertical="center" wrapText="1"/>
    </xf>
    <xf numFmtId="164" fontId="39" fillId="11" borderId="4" xfId="0" applyNumberFormat="1" applyFont="1" applyFill="1" applyBorder="1" applyAlignment="1" applyProtection="1">
      <alignment horizontal="center" vertical="center" wrapText="1"/>
    </xf>
    <xf numFmtId="164" fontId="39" fillId="11" borderId="1" xfId="0" applyNumberFormat="1" applyFont="1" applyFill="1" applyBorder="1" applyAlignment="1" applyProtection="1">
      <alignment horizontal="center" vertical="center" wrapText="1"/>
    </xf>
    <xf numFmtId="164" fontId="39" fillId="11" borderId="3" xfId="0" applyNumberFormat="1" applyFont="1" applyFill="1" applyBorder="1" applyAlignment="1" applyProtection="1">
      <alignment horizontal="center" vertical="center" wrapText="1"/>
    </xf>
    <xf numFmtId="164" fontId="39" fillId="11" borderId="18" xfId="0" applyNumberFormat="1" applyFont="1" applyFill="1" applyBorder="1" applyAlignment="1" applyProtection="1">
      <alignment horizontal="center" vertical="center" wrapText="1"/>
    </xf>
    <xf numFmtId="164" fontId="39" fillId="11" borderId="40" xfId="0" applyNumberFormat="1" applyFont="1" applyFill="1" applyBorder="1" applyAlignment="1" applyProtection="1">
      <alignment horizontal="center" vertical="center" wrapText="1"/>
    </xf>
    <xf numFmtId="164" fontId="39" fillId="10" borderId="0" xfId="0" applyNumberFormat="1" applyFont="1" applyFill="1" applyBorder="1" applyAlignment="1" applyProtection="1">
      <alignment horizontal="center" vertical="center" wrapText="1"/>
      <protection locked="0"/>
    </xf>
    <xf numFmtId="14" fontId="40" fillId="15" borderId="17" xfId="0" applyNumberFormat="1" applyFont="1" applyFill="1" applyBorder="1" applyAlignment="1" applyProtection="1">
      <alignment horizontal="center" vertical="center" wrapText="1"/>
    </xf>
    <xf numFmtId="164" fontId="39" fillId="10" borderId="15" xfId="0" applyNumberFormat="1" applyFont="1" applyFill="1" applyBorder="1" applyAlignment="1" applyProtection="1">
      <alignment horizontal="center" vertical="center" wrapText="1"/>
      <protection locked="0"/>
    </xf>
    <xf numFmtId="164" fontId="39" fillId="16" borderId="14" xfId="0" applyNumberFormat="1" applyFont="1" applyFill="1" applyBorder="1" applyAlignment="1" applyProtection="1">
      <alignment horizontal="center" vertical="center" wrapText="1"/>
      <protection locked="0"/>
    </xf>
    <xf numFmtId="14" fontId="39" fillId="12" borderId="4" xfId="0" applyNumberFormat="1" applyFont="1" applyFill="1" applyBorder="1" applyAlignment="1" applyProtection="1">
      <alignment horizontal="center" vertical="center" wrapText="1"/>
      <protection locked="0"/>
    </xf>
    <xf numFmtId="164" fontId="40" fillId="0" borderId="1" xfId="0" applyNumberFormat="1" applyFont="1" applyFill="1" applyBorder="1" applyAlignment="1" applyProtection="1">
      <alignment horizontal="center" vertical="center" wrapText="1"/>
      <protection locked="0"/>
    </xf>
    <xf numFmtId="0" fontId="40" fillId="15" borderId="16" xfId="0" applyFont="1" applyFill="1" applyBorder="1" applyAlignment="1" applyProtection="1">
      <alignment horizontal="center" vertical="center" wrapText="1"/>
    </xf>
    <xf numFmtId="164" fontId="39" fillId="16" borderId="5" xfId="0" applyNumberFormat="1" applyFont="1" applyFill="1" applyBorder="1" applyAlignment="1" applyProtection="1">
      <alignment horizontal="center" vertical="center" wrapText="1"/>
      <protection locked="0"/>
    </xf>
    <xf numFmtId="0" fontId="39" fillId="10" borderId="0" xfId="0" applyFont="1" applyFill="1" applyBorder="1" applyAlignment="1" applyProtection="1">
      <alignment horizontal="center" vertical="center" wrapText="1"/>
    </xf>
    <xf numFmtId="0" fontId="39" fillId="10" borderId="0" xfId="0" applyNumberFormat="1" applyFont="1" applyFill="1" applyBorder="1" applyAlignment="1" applyProtection="1">
      <alignment horizontal="center" vertical="center" wrapText="1"/>
      <protection locked="0"/>
    </xf>
    <xf numFmtId="0" fontId="39" fillId="10" borderId="15" xfId="0" applyNumberFormat="1" applyFont="1" applyFill="1" applyBorder="1" applyAlignment="1" applyProtection="1">
      <alignment horizontal="center" vertical="center" wrapText="1"/>
      <protection locked="0"/>
    </xf>
    <xf numFmtId="0" fontId="39" fillId="16" borderId="5" xfId="0" applyNumberFormat="1" applyFont="1" applyFill="1" applyBorder="1" applyAlignment="1" applyProtection="1">
      <alignment horizontal="center" vertical="center" wrapText="1"/>
      <protection locked="0"/>
    </xf>
    <xf numFmtId="164" fontId="40" fillId="10" borderId="0" xfId="0" applyNumberFormat="1" applyFont="1" applyFill="1" applyBorder="1" applyAlignment="1" applyProtection="1">
      <alignment horizontal="center" vertical="center" wrapText="1"/>
      <protection locked="0"/>
    </xf>
    <xf numFmtId="0" fontId="40" fillId="15" borderId="10" xfId="0" applyFont="1" applyFill="1" applyBorder="1" applyAlignment="1" applyProtection="1">
      <alignment horizontal="center" vertical="center" wrapText="1"/>
    </xf>
    <xf numFmtId="164" fontId="40" fillId="10" borderId="15" xfId="0" applyNumberFormat="1" applyFont="1" applyFill="1" applyBorder="1" applyAlignment="1" applyProtection="1">
      <alignment horizontal="center" vertical="center" wrapText="1"/>
      <protection locked="0"/>
    </xf>
    <xf numFmtId="164" fontId="40" fillId="16" borderId="19" xfId="0" applyNumberFormat="1" applyFont="1" applyFill="1" applyBorder="1" applyAlignment="1" applyProtection="1">
      <alignment horizontal="center" vertical="center" wrapText="1"/>
      <protection locked="0"/>
    </xf>
    <xf numFmtId="0" fontId="39" fillId="12" borderId="3" xfId="0" applyNumberFormat="1" applyFont="1" applyFill="1" applyBorder="1" applyAlignment="1" applyProtection="1">
      <alignment horizontal="center" vertical="center" wrapText="1"/>
      <protection locked="0"/>
    </xf>
    <xf numFmtId="0" fontId="40" fillId="10" borderId="0" xfId="0" applyFont="1" applyFill="1" applyBorder="1" applyAlignment="1" applyProtection="1">
      <alignment horizontal="center" vertical="center" wrapText="1"/>
    </xf>
    <xf numFmtId="0" fontId="40" fillId="15" borderId="43" xfId="0" applyFont="1" applyFill="1" applyBorder="1" applyAlignment="1" applyProtection="1">
      <alignment horizontal="center" vertical="center" wrapText="1"/>
    </xf>
    <xf numFmtId="0" fontId="40" fillId="10" borderId="15" xfId="0" applyFont="1" applyFill="1" applyBorder="1" applyAlignment="1" applyProtection="1">
      <alignment horizontal="center" vertical="center" wrapText="1"/>
    </xf>
    <xf numFmtId="164" fontId="40" fillId="16" borderId="41" xfId="0" applyNumberFormat="1" applyFont="1" applyFill="1" applyBorder="1" applyAlignment="1" applyProtection="1">
      <alignment horizontal="center" vertical="center" wrapText="1"/>
      <protection locked="0"/>
    </xf>
    <xf numFmtId="0" fontId="39" fillId="12" borderId="39" xfId="0" applyNumberFormat="1" applyFont="1" applyFill="1" applyBorder="1" applyAlignment="1" applyProtection="1">
      <alignment horizontal="center" vertical="center" wrapText="1"/>
      <protection locked="0"/>
    </xf>
    <xf numFmtId="0" fontId="33" fillId="10" borderId="0" xfId="0" applyFont="1" applyFill="1" applyBorder="1" applyAlignment="1" applyProtection="1">
      <alignment horizontal="center" vertical="center" wrapText="1"/>
    </xf>
    <xf numFmtId="0" fontId="40" fillId="15" borderId="12" xfId="0" applyFont="1" applyFill="1" applyBorder="1" applyAlignment="1" applyProtection="1">
      <alignment horizontal="center" vertical="center" wrapText="1"/>
    </xf>
    <xf numFmtId="0" fontId="33" fillId="10" borderId="15" xfId="0" applyFont="1" applyFill="1" applyBorder="1" applyAlignment="1" applyProtection="1">
      <alignment horizontal="center" vertical="center" wrapText="1"/>
    </xf>
    <xf numFmtId="164" fontId="33" fillId="16" borderId="42" xfId="0" applyNumberFormat="1" applyFont="1" applyFill="1" applyBorder="1" applyAlignment="1" applyProtection="1">
      <alignment horizontal="center" vertical="center" wrapText="1"/>
      <protection locked="0"/>
    </xf>
    <xf numFmtId="0" fontId="39" fillId="12" borderId="40" xfId="0" applyNumberFormat="1" applyFont="1" applyFill="1" applyBorder="1" applyAlignment="1" applyProtection="1">
      <alignment horizontal="center" vertical="center" wrapText="1"/>
      <protection locked="0"/>
    </xf>
    <xf numFmtId="0" fontId="40" fillId="15" borderId="0" xfId="0" applyFont="1" applyFill="1" applyBorder="1" applyAlignment="1" applyProtection="1">
      <alignment horizontal="center" vertical="center" wrapText="1"/>
    </xf>
    <xf numFmtId="0" fontId="13" fillId="0" borderId="15" xfId="0" applyFont="1" applyBorder="1"/>
    <xf numFmtId="0" fontId="3" fillId="0" borderId="0" xfId="0" applyFont="1" applyAlignment="1" applyProtection="1">
      <alignment wrapText="1"/>
    </xf>
    <xf numFmtId="14" fontId="13" fillId="0" borderId="0" xfId="0" applyNumberFormat="1" applyFont="1"/>
    <xf numFmtId="164" fontId="43" fillId="3" borderId="4" xfId="0" applyNumberFormat="1" applyFont="1" applyFill="1" applyBorder="1" applyAlignment="1" applyProtection="1">
      <alignment horizontal="center" vertical="center" wrapText="1"/>
      <protection locked="0"/>
    </xf>
    <xf numFmtId="14" fontId="41" fillId="10" borderId="15" xfId="0" applyNumberFormat="1" applyFont="1" applyFill="1" applyBorder="1" applyAlignment="1">
      <alignment horizontal="center" vertical="center"/>
    </xf>
    <xf numFmtId="0" fontId="41" fillId="10" borderId="15" xfId="0" applyFont="1" applyFill="1" applyBorder="1" applyAlignment="1">
      <alignment horizontal="center" vertical="center"/>
    </xf>
    <xf numFmtId="0" fontId="41" fillId="10" borderId="15" xfId="0" applyFont="1" applyFill="1" applyBorder="1" applyAlignment="1">
      <alignment horizontal="center" vertical="center" wrapText="1"/>
    </xf>
    <xf numFmtId="17" fontId="41" fillId="10" borderId="15" xfId="0" applyNumberFormat="1" applyFont="1" applyFill="1" applyBorder="1" applyAlignment="1">
      <alignment horizontal="center" vertical="center"/>
    </xf>
    <xf numFmtId="0" fontId="40" fillId="12" borderId="39" xfId="0" applyFont="1" applyFill="1" applyBorder="1" applyAlignment="1" applyProtection="1">
      <alignment horizontal="center" vertical="center" wrapText="1"/>
    </xf>
    <xf numFmtId="0" fontId="33" fillId="12" borderId="40" xfId="0" applyFont="1" applyFill="1" applyBorder="1" applyAlignment="1" applyProtection="1">
      <alignment horizontal="center" vertical="center" wrapText="1"/>
    </xf>
    <xf numFmtId="0" fontId="45" fillId="12" borderId="15" xfId="0" applyFont="1" applyFill="1" applyBorder="1" applyAlignment="1">
      <alignment horizontal="center" vertical="center" wrapText="1"/>
    </xf>
    <xf numFmtId="164" fontId="39" fillId="12" borderId="4" xfId="0" applyNumberFormat="1" applyFont="1" applyFill="1" applyBorder="1" applyAlignment="1" applyProtection="1">
      <alignment horizontal="center" vertical="center" wrapText="1"/>
    </xf>
    <xf numFmtId="164" fontId="39" fillId="12" borderId="1" xfId="0" applyNumberFormat="1" applyFont="1" applyFill="1" applyBorder="1" applyAlignment="1" applyProtection="1">
      <alignment horizontal="center" vertical="center" wrapText="1"/>
    </xf>
    <xf numFmtId="0" fontId="39" fillId="12" borderId="1" xfId="0" applyFont="1" applyFill="1" applyBorder="1" applyAlignment="1" applyProtection="1">
      <alignment horizontal="center" vertical="center" wrapText="1"/>
    </xf>
    <xf numFmtId="0" fontId="46" fillId="12" borderId="39" xfId="0" applyFont="1" applyFill="1" applyBorder="1" applyAlignment="1" applyProtection="1">
      <alignment horizontal="center" vertical="center" wrapText="1"/>
    </xf>
    <xf numFmtId="164" fontId="46" fillId="12" borderId="39" xfId="0" applyNumberFormat="1" applyFont="1" applyFill="1" applyBorder="1" applyAlignment="1" applyProtection="1">
      <alignment horizontal="center" vertical="center" wrapText="1"/>
    </xf>
    <xf numFmtId="164" fontId="8" fillId="3" borderId="4" xfId="0" applyNumberFormat="1" applyFont="1" applyFill="1" applyBorder="1" applyAlignment="1" applyProtection="1">
      <alignment horizontal="center" vertical="center" wrapText="1"/>
      <protection locked="0"/>
    </xf>
    <xf numFmtId="164" fontId="40" fillId="3" borderId="4" xfId="0" applyNumberFormat="1" applyFont="1" applyFill="1" applyBorder="1" applyAlignment="1" applyProtection="1">
      <alignment horizontal="center" vertical="center" wrapText="1"/>
      <protection locked="0"/>
    </xf>
    <xf numFmtId="164" fontId="38" fillId="12" borderId="1" xfId="0" applyNumberFormat="1" applyFont="1" applyFill="1" applyBorder="1" applyAlignment="1" applyProtection="1">
      <alignment horizontal="center" vertical="center" wrapText="1"/>
      <protection locked="0"/>
    </xf>
    <xf numFmtId="164" fontId="39" fillId="16" borderId="4" xfId="0" applyNumberFormat="1" applyFont="1" applyFill="1" applyBorder="1" applyAlignment="1" applyProtection="1">
      <alignment horizontal="center" vertical="center" wrapText="1"/>
    </xf>
    <xf numFmtId="164" fontId="39" fillId="16" borderId="1" xfId="0" applyNumberFormat="1" applyFont="1" applyFill="1" applyBorder="1" applyAlignment="1" applyProtection="1">
      <alignment horizontal="center" vertical="center" wrapText="1"/>
    </xf>
    <xf numFmtId="164" fontId="39" fillId="16" borderId="3" xfId="0" applyNumberFormat="1" applyFont="1" applyFill="1" applyBorder="1" applyAlignment="1" applyProtection="1">
      <alignment horizontal="center" vertical="center" wrapText="1"/>
    </xf>
    <xf numFmtId="164" fontId="39" fillId="16" borderId="18" xfId="0" applyNumberFormat="1" applyFont="1" applyFill="1" applyBorder="1" applyAlignment="1" applyProtection="1">
      <alignment horizontal="center" vertical="center" wrapText="1"/>
    </xf>
    <xf numFmtId="164" fontId="39" fillId="16" borderId="40" xfId="0" applyNumberFormat="1" applyFont="1" applyFill="1" applyBorder="1" applyAlignment="1" applyProtection="1">
      <alignment horizontal="center" vertical="center" wrapText="1"/>
    </xf>
    <xf numFmtId="164" fontId="39" fillId="18" borderId="8" xfId="0" applyNumberFormat="1" applyFont="1" applyFill="1" applyBorder="1" applyAlignment="1" applyProtection="1">
      <alignment horizontal="center" vertical="center" wrapText="1"/>
      <protection locked="0"/>
    </xf>
    <xf numFmtId="164" fontId="39" fillId="18" borderId="1" xfId="0" applyNumberFormat="1" applyFont="1" applyFill="1" applyBorder="1" applyAlignment="1" applyProtection="1">
      <alignment horizontal="center" vertical="center" wrapText="1"/>
      <protection locked="0"/>
    </xf>
    <xf numFmtId="0" fontId="39" fillId="18" borderId="1" xfId="0" applyFont="1" applyFill="1" applyBorder="1" applyAlignment="1" applyProtection="1">
      <alignment horizontal="center" vertical="center" wrapText="1"/>
    </xf>
    <xf numFmtId="0" fontId="39" fillId="18" borderId="1" xfId="0" applyNumberFormat="1" applyFont="1" applyFill="1" applyBorder="1" applyAlignment="1" applyProtection="1">
      <alignment horizontal="center" vertical="center" wrapText="1"/>
      <protection locked="0"/>
    </xf>
    <xf numFmtId="164" fontId="40" fillId="18" borderId="3" xfId="0" applyNumberFormat="1" applyFont="1" applyFill="1" applyBorder="1" applyAlignment="1" applyProtection="1">
      <alignment horizontal="center" vertical="center" wrapText="1"/>
      <protection locked="0"/>
    </xf>
    <xf numFmtId="0" fontId="40" fillId="18" borderId="18" xfId="0" applyFont="1" applyFill="1" applyBorder="1" applyAlignment="1" applyProtection="1">
      <alignment horizontal="center" vertical="center" wrapText="1"/>
    </xf>
    <xf numFmtId="0" fontId="33" fillId="18" borderId="18" xfId="0" applyFont="1" applyFill="1" applyBorder="1" applyAlignment="1" applyProtection="1">
      <alignment horizontal="center" vertical="center" wrapText="1"/>
    </xf>
    <xf numFmtId="164" fontId="42" fillId="3" borderId="4" xfId="0" applyNumberFormat="1" applyFont="1" applyFill="1" applyBorder="1" applyAlignment="1" applyProtection="1">
      <alignment horizontal="center" vertical="center" wrapText="1"/>
      <protection locked="0"/>
    </xf>
    <xf numFmtId="164" fontId="40" fillId="3" borderId="1" xfId="0" applyNumberFormat="1" applyFont="1" applyFill="1" applyBorder="1" applyAlignment="1" applyProtection="1">
      <alignment horizontal="center" vertical="center" wrapText="1"/>
      <protection locked="0"/>
    </xf>
    <xf numFmtId="164" fontId="40" fillId="15" borderId="0" xfId="0" applyNumberFormat="1" applyFont="1" applyFill="1" applyBorder="1" applyAlignment="1" applyProtection="1">
      <alignment horizontal="center" vertical="center" wrapText="1"/>
      <protection locked="0"/>
    </xf>
    <xf numFmtId="164" fontId="42" fillId="3" borderId="1" xfId="0" applyNumberFormat="1"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top" wrapText="1"/>
    </xf>
    <xf numFmtId="0" fontId="4" fillId="0" borderId="9" xfId="0" applyFont="1" applyBorder="1" applyAlignment="1" applyProtection="1">
      <alignment horizontal="center" vertical="top"/>
    </xf>
    <xf numFmtId="0" fontId="4" fillId="0" borderId="6" xfId="0" applyFont="1" applyBorder="1" applyAlignment="1" applyProtection="1">
      <alignment horizontal="center" vertical="top"/>
    </xf>
    <xf numFmtId="0" fontId="5" fillId="4" borderId="10"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34" fillId="4" borderId="9" xfId="0" applyFont="1" applyFill="1" applyBorder="1" applyAlignment="1" applyProtection="1">
      <alignment horizontal="center" vertical="top" wrapText="1"/>
    </xf>
    <xf numFmtId="0" fontId="35" fillId="0" borderId="9" xfId="0" applyFont="1" applyBorder="1" applyAlignment="1" applyProtection="1">
      <alignment horizontal="center" vertical="top"/>
    </xf>
    <xf numFmtId="0" fontId="35" fillId="0" borderId="6" xfId="0" applyFont="1" applyBorder="1" applyAlignment="1" applyProtection="1">
      <alignment horizontal="center" vertical="top"/>
    </xf>
    <xf numFmtId="0" fontId="3" fillId="0" borderId="36" xfId="0" applyFont="1" applyBorder="1" applyAlignment="1">
      <alignment horizontal="left"/>
    </xf>
    <xf numFmtId="0" fontId="0" fillId="0" borderId="37" xfId="0" applyBorder="1" applyAlignment="1">
      <alignment horizontal="left"/>
    </xf>
    <xf numFmtId="0" fontId="0" fillId="0" borderId="38" xfId="0" applyBorder="1" applyAlignment="1">
      <alignment horizontal="left"/>
    </xf>
  </cellXfs>
  <cellStyles count="1">
    <cellStyle name="Normal" xfId="0" builtinId="0"/>
  </cellStyles>
  <dxfs count="89">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22"/>
      </font>
      <fill>
        <patternFill>
          <bgColor indexed="23"/>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
      <font>
        <b val="0"/>
        <i val="0"/>
        <condense val="0"/>
        <extend val="0"/>
        <color indexed="17"/>
      </font>
      <fill>
        <patternFill>
          <bgColor indexed="9"/>
        </patternFill>
      </fill>
    </dxf>
    <dxf>
      <font>
        <condense val="0"/>
        <extend val="0"/>
        <color indexed="9"/>
      </font>
      <fill>
        <patternFill>
          <bgColor indexed="10"/>
        </patternFill>
      </fill>
    </dxf>
    <dxf>
      <font>
        <b val="0"/>
        <i val="0"/>
        <condense val="0"/>
        <extend val="0"/>
        <color indexed="22"/>
      </font>
      <fill>
        <patternFill>
          <bgColor indexed="2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900"/>
      <color rgb="FFFF69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704850</xdr:colOff>
      <xdr:row>0</xdr:row>
      <xdr:rowOff>352425</xdr:rowOff>
    </xdr:from>
    <xdr:to>
      <xdr:col>8</xdr:col>
      <xdr:colOff>209550</xdr:colOff>
      <xdr:row>0</xdr:row>
      <xdr:rowOff>838200</xdr:rowOff>
    </xdr:to>
    <xdr:grpSp>
      <xdr:nvGrpSpPr>
        <xdr:cNvPr id="48571" name="Grouper 27"/>
        <xdr:cNvGrpSpPr>
          <a:grpSpLocks/>
        </xdr:cNvGrpSpPr>
      </xdr:nvGrpSpPr>
      <xdr:grpSpPr bwMode="auto">
        <a:xfrm>
          <a:off x="3067050" y="352425"/>
          <a:ext cx="8394700" cy="485775"/>
          <a:chOff x="25400" y="546099"/>
          <a:chExt cx="10278968" cy="508564"/>
        </a:xfrm>
      </xdr:grpSpPr>
      <xdr:grpSp>
        <xdr:nvGrpSpPr>
          <xdr:cNvPr id="48587" name="Group 18"/>
          <xdr:cNvGrpSpPr>
            <a:grpSpLocks/>
          </xdr:cNvGrpSpPr>
        </xdr:nvGrpSpPr>
        <xdr:grpSpPr bwMode="auto">
          <a:xfrm>
            <a:off x="25400" y="546099"/>
            <a:ext cx="10278968" cy="508564"/>
            <a:chOff x="118" y="149"/>
            <a:chExt cx="623" cy="53"/>
          </a:xfrm>
        </xdr:grpSpPr>
        <xdr:sp macro="" textlink="">
          <xdr:nvSpPr>
            <xdr:cNvPr id="5" name="Rectangle 19"/>
            <xdr:cNvSpPr>
              <a:spLocks noChangeArrowheads="1"/>
            </xdr:cNvSpPr>
          </xdr:nvSpPr>
          <xdr:spPr bwMode="auto">
            <a:xfrm>
              <a:off x="118" y="149"/>
              <a:ext cx="623" cy="24"/>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6" name="Rectangle 20"/>
            <xdr:cNvSpPr>
              <a:spLocks noChangeArrowheads="1"/>
            </xdr:cNvSpPr>
          </xdr:nvSpPr>
          <xdr:spPr bwMode="auto">
            <a:xfrm>
              <a:off x="429" y="174"/>
              <a:ext cx="156" cy="28"/>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7" name="Rectangle 21"/>
            <xdr:cNvSpPr>
              <a:spLocks noChangeArrowheads="1"/>
            </xdr:cNvSpPr>
          </xdr:nvSpPr>
          <xdr:spPr bwMode="auto">
            <a:xfrm>
              <a:off x="274" y="174"/>
              <a:ext cx="155" cy="28"/>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8" name="Rectangle 22"/>
            <xdr:cNvSpPr>
              <a:spLocks noChangeArrowheads="1"/>
            </xdr:cNvSpPr>
          </xdr:nvSpPr>
          <xdr:spPr bwMode="auto">
            <a:xfrm>
              <a:off x="118" y="174"/>
              <a:ext cx="156" cy="28"/>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4" name="Rectangle 3"/>
          <xdr:cNvSpPr>
            <a:spLocks noChangeArrowheads="1"/>
          </xdr:cNvSpPr>
        </xdr:nvSpPr>
        <xdr:spPr bwMode="auto">
          <a:xfrm>
            <a:off x="7734626" y="785423"/>
            <a:ext cx="2569742" cy="26924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0</xdr:col>
      <xdr:colOff>28575</xdr:colOff>
      <xdr:row>0</xdr:row>
      <xdr:rowOff>38100</xdr:rowOff>
    </xdr:from>
    <xdr:to>
      <xdr:col>0</xdr:col>
      <xdr:colOff>765772</xdr:colOff>
      <xdr:row>0</xdr:row>
      <xdr:rowOff>368300</xdr:rowOff>
    </xdr:to>
    <xdr:sp macro="" textlink="">
      <xdr:nvSpPr>
        <xdr:cNvPr id="9" name="Rectangle 8"/>
        <xdr:cNvSpPr/>
      </xdr:nvSpPr>
      <xdr:spPr>
        <a:xfrm>
          <a:off x="28575" y="38100"/>
          <a:ext cx="737197" cy="3302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nchorCtr="0"/>
        <a:lstStyle/>
        <a:p>
          <a:pPr algn="ctr"/>
          <a:r>
            <a:rPr lang="fr-FR" sz="1000" b="1" i="0">
              <a:solidFill>
                <a:schemeClr val="tx1"/>
              </a:solidFill>
            </a:rPr>
            <a:t>Aujourdhui:</a:t>
          </a:r>
        </a:p>
      </xdr:txBody>
    </xdr:sp>
    <xdr:clientData/>
  </xdr:twoCellAnchor>
  <xdr:twoCellAnchor>
    <xdr:from>
      <xdr:col>3</xdr:col>
      <xdr:colOff>704850</xdr:colOff>
      <xdr:row>0</xdr:row>
      <xdr:rowOff>390525</xdr:rowOff>
    </xdr:from>
    <xdr:to>
      <xdr:col>8</xdr:col>
      <xdr:colOff>209550</xdr:colOff>
      <xdr:row>0</xdr:row>
      <xdr:rowOff>838200</xdr:rowOff>
    </xdr:to>
    <xdr:grpSp>
      <xdr:nvGrpSpPr>
        <xdr:cNvPr id="48573" name="Grouper 27"/>
        <xdr:cNvGrpSpPr>
          <a:grpSpLocks/>
        </xdr:cNvGrpSpPr>
      </xdr:nvGrpSpPr>
      <xdr:grpSpPr bwMode="auto">
        <a:xfrm>
          <a:off x="3067050" y="390525"/>
          <a:ext cx="8394700" cy="447675"/>
          <a:chOff x="25400" y="546099"/>
          <a:chExt cx="10278968" cy="508564"/>
        </a:xfrm>
      </xdr:grpSpPr>
      <xdr:grpSp>
        <xdr:nvGrpSpPr>
          <xdr:cNvPr id="48581" name="Group 18"/>
          <xdr:cNvGrpSpPr>
            <a:grpSpLocks/>
          </xdr:cNvGrpSpPr>
        </xdr:nvGrpSpPr>
        <xdr:grpSpPr bwMode="auto">
          <a:xfrm>
            <a:off x="25400" y="546099"/>
            <a:ext cx="10278968" cy="508564"/>
            <a:chOff x="118" y="149"/>
            <a:chExt cx="623" cy="53"/>
          </a:xfrm>
        </xdr:grpSpPr>
        <xdr:sp macro="" textlink="">
          <xdr:nvSpPr>
            <xdr:cNvPr id="13" name="Rectangle 19"/>
            <xdr:cNvSpPr>
              <a:spLocks noChangeArrowheads="1"/>
            </xdr:cNvSpPr>
          </xdr:nvSpPr>
          <xdr:spPr bwMode="auto">
            <a:xfrm>
              <a:off x="118" y="149"/>
              <a:ext cx="623" cy="24"/>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14" name="Rectangle 20"/>
            <xdr:cNvSpPr>
              <a:spLocks noChangeArrowheads="1"/>
            </xdr:cNvSpPr>
          </xdr:nvSpPr>
          <xdr:spPr bwMode="auto">
            <a:xfrm>
              <a:off x="429" y="175"/>
              <a:ext cx="156" cy="27"/>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15" name="Rectangle 21"/>
            <xdr:cNvSpPr>
              <a:spLocks noChangeArrowheads="1"/>
            </xdr:cNvSpPr>
          </xdr:nvSpPr>
          <xdr:spPr bwMode="auto">
            <a:xfrm>
              <a:off x="274" y="175"/>
              <a:ext cx="155" cy="27"/>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16" name="Rectangle 22"/>
            <xdr:cNvSpPr>
              <a:spLocks noChangeArrowheads="1"/>
            </xdr:cNvSpPr>
          </xdr:nvSpPr>
          <xdr:spPr bwMode="auto">
            <a:xfrm>
              <a:off x="118" y="175"/>
              <a:ext cx="156" cy="27"/>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2" name="Rectangle 3"/>
          <xdr:cNvSpPr>
            <a:spLocks noChangeArrowheads="1"/>
          </xdr:cNvSpPr>
        </xdr:nvSpPr>
        <xdr:spPr bwMode="auto">
          <a:xfrm>
            <a:off x="7734626" y="794971"/>
            <a:ext cx="2569742" cy="259692"/>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3</xdr:col>
      <xdr:colOff>714375</xdr:colOff>
      <xdr:row>0</xdr:row>
      <xdr:rowOff>381000</xdr:rowOff>
    </xdr:from>
    <xdr:to>
      <xdr:col>8</xdr:col>
      <xdr:colOff>219075</xdr:colOff>
      <xdr:row>0</xdr:row>
      <xdr:rowOff>838200</xdr:rowOff>
    </xdr:to>
    <xdr:grpSp>
      <xdr:nvGrpSpPr>
        <xdr:cNvPr id="48574" name="Grouper 27"/>
        <xdr:cNvGrpSpPr>
          <a:grpSpLocks/>
        </xdr:cNvGrpSpPr>
      </xdr:nvGrpSpPr>
      <xdr:grpSpPr bwMode="auto">
        <a:xfrm>
          <a:off x="3076575" y="381000"/>
          <a:ext cx="8394700" cy="457200"/>
          <a:chOff x="25400" y="546099"/>
          <a:chExt cx="10278968" cy="508564"/>
        </a:xfrm>
      </xdr:grpSpPr>
      <xdr:grpSp>
        <xdr:nvGrpSpPr>
          <xdr:cNvPr id="48575" name="Group 18"/>
          <xdr:cNvGrpSpPr>
            <a:grpSpLocks/>
          </xdr:cNvGrpSpPr>
        </xdr:nvGrpSpPr>
        <xdr:grpSpPr bwMode="auto">
          <a:xfrm>
            <a:off x="25400" y="546099"/>
            <a:ext cx="10278968" cy="508564"/>
            <a:chOff x="118" y="149"/>
            <a:chExt cx="623" cy="53"/>
          </a:xfrm>
        </xdr:grpSpPr>
        <xdr:sp macro="" textlink="">
          <xdr:nvSpPr>
            <xdr:cNvPr id="20" name="Rectangle 19"/>
            <xdr:cNvSpPr>
              <a:spLocks noChangeArrowheads="1"/>
            </xdr:cNvSpPr>
          </xdr:nvSpPr>
          <xdr:spPr bwMode="auto">
            <a:xfrm>
              <a:off x="118" y="149"/>
              <a:ext cx="623" cy="24"/>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21" name="Rectangle 20"/>
            <xdr:cNvSpPr>
              <a:spLocks noChangeArrowheads="1"/>
            </xdr:cNvSpPr>
          </xdr:nvSpPr>
          <xdr:spPr bwMode="auto">
            <a:xfrm>
              <a:off x="429" y="174"/>
              <a:ext cx="156" cy="28"/>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22" name="Rectangle 21"/>
            <xdr:cNvSpPr>
              <a:spLocks noChangeArrowheads="1"/>
            </xdr:cNvSpPr>
          </xdr:nvSpPr>
          <xdr:spPr bwMode="auto">
            <a:xfrm>
              <a:off x="274" y="174"/>
              <a:ext cx="155" cy="28"/>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23" name="Rectangle 22"/>
            <xdr:cNvSpPr>
              <a:spLocks noChangeArrowheads="1"/>
            </xdr:cNvSpPr>
          </xdr:nvSpPr>
          <xdr:spPr bwMode="auto">
            <a:xfrm>
              <a:off x="118" y="174"/>
              <a:ext cx="156" cy="28"/>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9" name="Rectangle 18"/>
          <xdr:cNvSpPr>
            <a:spLocks noChangeArrowheads="1"/>
          </xdr:cNvSpPr>
        </xdr:nvSpPr>
        <xdr:spPr bwMode="auto">
          <a:xfrm>
            <a:off x="7734626" y="789786"/>
            <a:ext cx="2569742" cy="264877"/>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704850</xdr:colOff>
      <xdr:row>1</xdr:row>
      <xdr:rowOff>0</xdr:rowOff>
    </xdr:from>
    <xdr:to>
      <xdr:col>8</xdr:col>
      <xdr:colOff>209550</xdr:colOff>
      <xdr:row>1</xdr:row>
      <xdr:rowOff>0</xdr:rowOff>
    </xdr:to>
    <xdr:grpSp>
      <xdr:nvGrpSpPr>
        <xdr:cNvPr id="2" name="Grouper 27"/>
        <xdr:cNvGrpSpPr>
          <a:grpSpLocks/>
        </xdr:cNvGrpSpPr>
      </xdr:nvGrpSpPr>
      <xdr:grpSpPr bwMode="auto">
        <a:xfrm>
          <a:off x="4997450" y="939800"/>
          <a:ext cx="8394700" cy="0"/>
          <a:chOff x="25400" y="546099"/>
          <a:chExt cx="10278968" cy="508564"/>
        </a:xfrm>
      </xdr:grpSpPr>
      <xdr:grpSp>
        <xdr:nvGrpSpPr>
          <xdr:cNvPr id="3" name="Group 18"/>
          <xdr:cNvGrpSpPr>
            <a:grpSpLocks/>
          </xdr:cNvGrpSpPr>
        </xdr:nvGrpSpPr>
        <xdr:grpSpPr bwMode="auto">
          <a:xfrm>
            <a:off x="25400" y="546099"/>
            <a:ext cx="10278968" cy="508564"/>
            <a:chOff x="118" y="149"/>
            <a:chExt cx="623" cy="53"/>
          </a:xfrm>
        </xdr:grpSpPr>
        <xdr:sp macro="" textlink="">
          <xdr:nvSpPr>
            <xdr:cNvPr id="5"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6"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7"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8"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4"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0</xdr:col>
      <xdr:colOff>28575</xdr:colOff>
      <xdr:row>0</xdr:row>
      <xdr:rowOff>38100</xdr:rowOff>
    </xdr:from>
    <xdr:to>
      <xdr:col>0</xdr:col>
      <xdr:colOff>1828800</xdr:colOff>
      <xdr:row>0</xdr:row>
      <xdr:rowOff>304800</xdr:rowOff>
    </xdr:to>
    <xdr:sp macro="" textlink="">
      <xdr:nvSpPr>
        <xdr:cNvPr id="9" name="Rectangle 8"/>
        <xdr:cNvSpPr/>
      </xdr:nvSpPr>
      <xdr:spPr>
        <a:xfrm>
          <a:off x="28575" y="38100"/>
          <a:ext cx="1247775" cy="2667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nchorCtr="0"/>
        <a:lstStyle/>
        <a:p>
          <a:pPr algn="ctr"/>
          <a:r>
            <a:rPr lang="fr-FR" sz="1000" b="1" i="0">
              <a:solidFill>
                <a:schemeClr val="tx1"/>
              </a:solidFill>
            </a:rPr>
            <a:t>Aujourdhui:</a:t>
          </a:r>
        </a:p>
      </xdr:txBody>
    </xdr:sp>
    <xdr:clientData/>
  </xdr:twoCellAnchor>
  <xdr:twoCellAnchor>
    <xdr:from>
      <xdr:col>3</xdr:col>
      <xdr:colOff>704850</xdr:colOff>
      <xdr:row>1</xdr:row>
      <xdr:rowOff>0</xdr:rowOff>
    </xdr:from>
    <xdr:to>
      <xdr:col>8</xdr:col>
      <xdr:colOff>209550</xdr:colOff>
      <xdr:row>1</xdr:row>
      <xdr:rowOff>0</xdr:rowOff>
    </xdr:to>
    <xdr:grpSp>
      <xdr:nvGrpSpPr>
        <xdr:cNvPr id="10" name="Grouper 27"/>
        <xdr:cNvGrpSpPr>
          <a:grpSpLocks/>
        </xdr:cNvGrpSpPr>
      </xdr:nvGrpSpPr>
      <xdr:grpSpPr bwMode="auto">
        <a:xfrm>
          <a:off x="4997450" y="939800"/>
          <a:ext cx="8394700" cy="0"/>
          <a:chOff x="25400" y="546099"/>
          <a:chExt cx="10278968" cy="508564"/>
        </a:xfrm>
      </xdr:grpSpPr>
      <xdr:grpSp>
        <xdr:nvGrpSpPr>
          <xdr:cNvPr id="11" name="Group 18"/>
          <xdr:cNvGrpSpPr>
            <a:grpSpLocks/>
          </xdr:cNvGrpSpPr>
        </xdr:nvGrpSpPr>
        <xdr:grpSpPr bwMode="auto">
          <a:xfrm>
            <a:off x="25400" y="546099"/>
            <a:ext cx="10278968" cy="508564"/>
            <a:chOff x="118" y="149"/>
            <a:chExt cx="623" cy="53"/>
          </a:xfrm>
        </xdr:grpSpPr>
        <xdr:sp macro="" textlink="">
          <xdr:nvSpPr>
            <xdr:cNvPr id="13"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14"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15"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16"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2"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3</xdr:col>
      <xdr:colOff>714375</xdr:colOff>
      <xdr:row>1</xdr:row>
      <xdr:rowOff>0</xdr:rowOff>
    </xdr:from>
    <xdr:to>
      <xdr:col>8</xdr:col>
      <xdr:colOff>219075</xdr:colOff>
      <xdr:row>1</xdr:row>
      <xdr:rowOff>0</xdr:rowOff>
    </xdr:to>
    <xdr:grpSp>
      <xdr:nvGrpSpPr>
        <xdr:cNvPr id="17" name="Grouper 27"/>
        <xdr:cNvGrpSpPr>
          <a:grpSpLocks/>
        </xdr:cNvGrpSpPr>
      </xdr:nvGrpSpPr>
      <xdr:grpSpPr bwMode="auto">
        <a:xfrm>
          <a:off x="5006975" y="939800"/>
          <a:ext cx="8394700" cy="0"/>
          <a:chOff x="25400" y="546099"/>
          <a:chExt cx="10278968" cy="508564"/>
        </a:xfrm>
      </xdr:grpSpPr>
      <xdr:grpSp>
        <xdr:nvGrpSpPr>
          <xdr:cNvPr id="18" name="Group 18"/>
          <xdr:cNvGrpSpPr>
            <a:grpSpLocks/>
          </xdr:cNvGrpSpPr>
        </xdr:nvGrpSpPr>
        <xdr:grpSpPr bwMode="auto">
          <a:xfrm>
            <a:off x="25400" y="546099"/>
            <a:ext cx="10278968" cy="508564"/>
            <a:chOff x="118" y="149"/>
            <a:chExt cx="623" cy="53"/>
          </a:xfrm>
        </xdr:grpSpPr>
        <xdr:sp macro="" textlink="">
          <xdr:nvSpPr>
            <xdr:cNvPr id="20" name="Rectangle 19"/>
            <xdr:cNvSpPr>
              <a:spLocks noChangeArrowheads="1"/>
            </xdr:cNvSpPr>
          </xdr:nvSpPr>
          <xdr:spPr bwMode="auto">
            <a:xfrm>
              <a:off x="57542839575"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21" name="Rectangle 20"/>
            <xdr:cNvSpPr>
              <a:spLocks noChangeArrowheads="1"/>
            </xdr:cNvSpPr>
          </xdr:nvSpPr>
          <xdr:spPr bwMode="auto">
            <a:xfrm>
              <a:off x="4276725" y="933450"/>
              <a:ext cx="0"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22" name="Rectangle 21"/>
            <xdr:cNvSpPr>
              <a:spLocks noChangeArrowheads="1"/>
            </xdr:cNvSpPr>
          </xdr:nvSpPr>
          <xdr:spPr bwMode="auto">
            <a:xfrm>
              <a:off x="57542839575"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23" name="Rectangle 22"/>
            <xdr:cNvSpPr>
              <a:spLocks noChangeArrowheads="1"/>
            </xdr:cNvSpPr>
          </xdr:nvSpPr>
          <xdr:spPr bwMode="auto">
            <a:xfrm>
              <a:off x="4276725"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9" name="Rectangle 18"/>
          <xdr:cNvSpPr>
            <a:spLocks noChangeArrowheads="1"/>
          </xdr:cNvSpPr>
        </xdr:nvSpPr>
        <xdr:spPr bwMode="auto">
          <a:xfrm>
            <a:off x="21222704"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editAs="oneCell">
    <xdr:from>
      <xdr:col>1</xdr:col>
      <xdr:colOff>1765300</xdr:colOff>
      <xdr:row>0</xdr:row>
      <xdr:rowOff>355600</xdr:rowOff>
    </xdr:from>
    <xdr:to>
      <xdr:col>5</xdr:col>
      <xdr:colOff>1132486</xdr:colOff>
      <xdr:row>0</xdr:row>
      <xdr:rowOff>803219</xdr:rowOff>
    </xdr:to>
    <xdr:pic>
      <xdr:nvPicPr>
        <xdr:cNvPr id="24" name="Image 23"/>
        <xdr:cNvPicPr>
          <a:picLocks noChangeAspect="1"/>
        </xdr:cNvPicPr>
      </xdr:nvPicPr>
      <xdr:blipFill>
        <a:blip xmlns:r="http://schemas.openxmlformats.org/officeDocument/2006/relationships" r:embed="rId1"/>
        <a:stretch>
          <a:fillRect/>
        </a:stretch>
      </xdr:blipFill>
      <xdr:spPr>
        <a:xfrm>
          <a:off x="3041650" y="355600"/>
          <a:ext cx="7901586" cy="4476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704850</xdr:colOff>
      <xdr:row>1</xdr:row>
      <xdr:rowOff>0</xdr:rowOff>
    </xdr:from>
    <xdr:to>
      <xdr:col>8</xdr:col>
      <xdr:colOff>209550</xdr:colOff>
      <xdr:row>1</xdr:row>
      <xdr:rowOff>0</xdr:rowOff>
    </xdr:to>
    <xdr:grpSp>
      <xdr:nvGrpSpPr>
        <xdr:cNvPr id="2" name="Grouper 27"/>
        <xdr:cNvGrpSpPr>
          <a:grpSpLocks/>
        </xdr:cNvGrpSpPr>
      </xdr:nvGrpSpPr>
      <xdr:grpSpPr bwMode="auto">
        <a:xfrm>
          <a:off x="4286250" y="939800"/>
          <a:ext cx="8394700" cy="0"/>
          <a:chOff x="25400" y="546099"/>
          <a:chExt cx="10278968" cy="508564"/>
        </a:xfrm>
      </xdr:grpSpPr>
      <xdr:grpSp>
        <xdr:nvGrpSpPr>
          <xdr:cNvPr id="3" name="Group 18"/>
          <xdr:cNvGrpSpPr>
            <a:grpSpLocks/>
          </xdr:cNvGrpSpPr>
        </xdr:nvGrpSpPr>
        <xdr:grpSpPr bwMode="auto">
          <a:xfrm>
            <a:off x="25400" y="546099"/>
            <a:ext cx="10278968" cy="508564"/>
            <a:chOff x="118" y="149"/>
            <a:chExt cx="623" cy="53"/>
          </a:xfrm>
        </xdr:grpSpPr>
        <xdr:sp macro="" textlink="">
          <xdr:nvSpPr>
            <xdr:cNvPr id="5"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6"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7"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8"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4"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0</xdr:col>
      <xdr:colOff>28575</xdr:colOff>
      <xdr:row>0</xdr:row>
      <xdr:rowOff>38100</xdr:rowOff>
    </xdr:from>
    <xdr:to>
      <xdr:col>0</xdr:col>
      <xdr:colOff>1828800</xdr:colOff>
      <xdr:row>0</xdr:row>
      <xdr:rowOff>304800</xdr:rowOff>
    </xdr:to>
    <xdr:sp macro="" textlink="">
      <xdr:nvSpPr>
        <xdr:cNvPr id="9" name="Rectangle 8"/>
        <xdr:cNvSpPr/>
      </xdr:nvSpPr>
      <xdr:spPr>
        <a:xfrm>
          <a:off x="28575" y="38100"/>
          <a:ext cx="1800225" cy="2667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nchorCtr="0"/>
        <a:lstStyle/>
        <a:p>
          <a:pPr algn="ctr"/>
          <a:r>
            <a:rPr lang="fr-FR" sz="1000" b="1" i="0">
              <a:solidFill>
                <a:schemeClr val="tx1"/>
              </a:solidFill>
            </a:rPr>
            <a:t>Aujourdhui:</a:t>
          </a:r>
        </a:p>
      </xdr:txBody>
    </xdr:sp>
    <xdr:clientData/>
  </xdr:twoCellAnchor>
  <xdr:twoCellAnchor>
    <xdr:from>
      <xdr:col>3</xdr:col>
      <xdr:colOff>704850</xdr:colOff>
      <xdr:row>1</xdr:row>
      <xdr:rowOff>0</xdr:rowOff>
    </xdr:from>
    <xdr:to>
      <xdr:col>8</xdr:col>
      <xdr:colOff>209550</xdr:colOff>
      <xdr:row>1</xdr:row>
      <xdr:rowOff>0</xdr:rowOff>
    </xdr:to>
    <xdr:grpSp>
      <xdr:nvGrpSpPr>
        <xdr:cNvPr id="10" name="Grouper 27"/>
        <xdr:cNvGrpSpPr>
          <a:grpSpLocks/>
        </xdr:cNvGrpSpPr>
      </xdr:nvGrpSpPr>
      <xdr:grpSpPr bwMode="auto">
        <a:xfrm>
          <a:off x="4286250" y="939800"/>
          <a:ext cx="8394700" cy="0"/>
          <a:chOff x="25400" y="546099"/>
          <a:chExt cx="10278968" cy="508564"/>
        </a:xfrm>
      </xdr:grpSpPr>
      <xdr:grpSp>
        <xdr:nvGrpSpPr>
          <xdr:cNvPr id="11" name="Group 18"/>
          <xdr:cNvGrpSpPr>
            <a:grpSpLocks/>
          </xdr:cNvGrpSpPr>
        </xdr:nvGrpSpPr>
        <xdr:grpSpPr bwMode="auto">
          <a:xfrm>
            <a:off x="25400" y="546099"/>
            <a:ext cx="10278968" cy="508564"/>
            <a:chOff x="118" y="149"/>
            <a:chExt cx="623" cy="53"/>
          </a:xfrm>
        </xdr:grpSpPr>
        <xdr:sp macro="" textlink="">
          <xdr:nvSpPr>
            <xdr:cNvPr id="13"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14"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15"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16"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2"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3</xdr:col>
      <xdr:colOff>714375</xdr:colOff>
      <xdr:row>1</xdr:row>
      <xdr:rowOff>0</xdr:rowOff>
    </xdr:from>
    <xdr:to>
      <xdr:col>8</xdr:col>
      <xdr:colOff>219075</xdr:colOff>
      <xdr:row>1</xdr:row>
      <xdr:rowOff>0</xdr:rowOff>
    </xdr:to>
    <xdr:grpSp>
      <xdr:nvGrpSpPr>
        <xdr:cNvPr id="17" name="Grouper 27"/>
        <xdr:cNvGrpSpPr>
          <a:grpSpLocks/>
        </xdr:cNvGrpSpPr>
      </xdr:nvGrpSpPr>
      <xdr:grpSpPr bwMode="auto">
        <a:xfrm>
          <a:off x="4295775" y="939800"/>
          <a:ext cx="8394700" cy="0"/>
          <a:chOff x="25400" y="546099"/>
          <a:chExt cx="10278968" cy="508564"/>
        </a:xfrm>
      </xdr:grpSpPr>
      <xdr:grpSp>
        <xdr:nvGrpSpPr>
          <xdr:cNvPr id="18" name="Group 18"/>
          <xdr:cNvGrpSpPr>
            <a:grpSpLocks/>
          </xdr:cNvGrpSpPr>
        </xdr:nvGrpSpPr>
        <xdr:grpSpPr bwMode="auto">
          <a:xfrm>
            <a:off x="25400" y="546099"/>
            <a:ext cx="10278968" cy="508564"/>
            <a:chOff x="118" y="149"/>
            <a:chExt cx="623" cy="53"/>
          </a:xfrm>
        </xdr:grpSpPr>
        <xdr:sp macro="" textlink="">
          <xdr:nvSpPr>
            <xdr:cNvPr id="20" name="Rectangle 19"/>
            <xdr:cNvSpPr>
              <a:spLocks noChangeArrowheads="1"/>
            </xdr:cNvSpPr>
          </xdr:nvSpPr>
          <xdr:spPr bwMode="auto">
            <a:xfrm>
              <a:off x="57542839575"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21" name="Rectangle 20"/>
            <xdr:cNvSpPr>
              <a:spLocks noChangeArrowheads="1"/>
            </xdr:cNvSpPr>
          </xdr:nvSpPr>
          <xdr:spPr bwMode="auto">
            <a:xfrm>
              <a:off x="4276725" y="933450"/>
              <a:ext cx="0"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22" name="Rectangle 21"/>
            <xdr:cNvSpPr>
              <a:spLocks noChangeArrowheads="1"/>
            </xdr:cNvSpPr>
          </xdr:nvSpPr>
          <xdr:spPr bwMode="auto">
            <a:xfrm>
              <a:off x="57542839575"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23" name="Rectangle 22"/>
            <xdr:cNvSpPr>
              <a:spLocks noChangeArrowheads="1"/>
            </xdr:cNvSpPr>
          </xdr:nvSpPr>
          <xdr:spPr bwMode="auto">
            <a:xfrm>
              <a:off x="4276725"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9" name="Rectangle 18"/>
          <xdr:cNvSpPr>
            <a:spLocks noChangeArrowheads="1"/>
          </xdr:cNvSpPr>
        </xdr:nvSpPr>
        <xdr:spPr bwMode="auto">
          <a:xfrm>
            <a:off x="21222704"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2</xdr:col>
      <xdr:colOff>508000</xdr:colOff>
      <xdr:row>0</xdr:row>
      <xdr:rowOff>381000</xdr:rowOff>
    </xdr:from>
    <xdr:to>
      <xdr:col>7</xdr:col>
      <xdr:colOff>279400</xdr:colOff>
      <xdr:row>0</xdr:row>
      <xdr:rowOff>838200</xdr:rowOff>
    </xdr:to>
    <xdr:grpSp>
      <xdr:nvGrpSpPr>
        <xdr:cNvPr id="24" name="Grouper 27"/>
        <xdr:cNvGrpSpPr>
          <a:grpSpLocks/>
        </xdr:cNvGrpSpPr>
      </xdr:nvGrpSpPr>
      <xdr:grpSpPr bwMode="auto">
        <a:xfrm>
          <a:off x="3302000" y="381000"/>
          <a:ext cx="8394700" cy="457200"/>
          <a:chOff x="25400" y="546099"/>
          <a:chExt cx="10278968" cy="508564"/>
        </a:xfrm>
      </xdr:grpSpPr>
      <xdr:grpSp>
        <xdr:nvGrpSpPr>
          <xdr:cNvPr id="25" name="Group 18"/>
          <xdr:cNvGrpSpPr>
            <a:grpSpLocks/>
          </xdr:cNvGrpSpPr>
        </xdr:nvGrpSpPr>
        <xdr:grpSpPr bwMode="auto">
          <a:xfrm>
            <a:off x="25400" y="546099"/>
            <a:ext cx="10278968" cy="508564"/>
            <a:chOff x="118" y="149"/>
            <a:chExt cx="623" cy="53"/>
          </a:xfrm>
        </xdr:grpSpPr>
        <xdr:sp macro="" textlink="">
          <xdr:nvSpPr>
            <xdr:cNvPr id="27" name="Rectangle 26"/>
            <xdr:cNvSpPr>
              <a:spLocks noChangeArrowheads="1"/>
            </xdr:cNvSpPr>
          </xdr:nvSpPr>
          <xdr:spPr bwMode="auto">
            <a:xfrm>
              <a:off x="118" y="149"/>
              <a:ext cx="623" cy="24"/>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28" name="Rectangle 27"/>
            <xdr:cNvSpPr>
              <a:spLocks noChangeArrowheads="1"/>
            </xdr:cNvSpPr>
          </xdr:nvSpPr>
          <xdr:spPr bwMode="auto">
            <a:xfrm>
              <a:off x="429" y="174"/>
              <a:ext cx="156" cy="28"/>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29" name="Rectangle 28"/>
            <xdr:cNvSpPr>
              <a:spLocks noChangeArrowheads="1"/>
            </xdr:cNvSpPr>
          </xdr:nvSpPr>
          <xdr:spPr bwMode="auto">
            <a:xfrm>
              <a:off x="274" y="174"/>
              <a:ext cx="155" cy="28"/>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30" name="Rectangle 29"/>
            <xdr:cNvSpPr>
              <a:spLocks noChangeArrowheads="1"/>
            </xdr:cNvSpPr>
          </xdr:nvSpPr>
          <xdr:spPr bwMode="auto">
            <a:xfrm>
              <a:off x="118" y="174"/>
              <a:ext cx="156" cy="28"/>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26" name="Rectangle 25"/>
          <xdr:cNvSpPr>
            <a:spLocks noChangeArrowheads="1"/>
          </xdr:cNvSpPr>
        </xdr:nvSpPr>
        <xdr:spPr bwMode="auto">
          <a:xfrm>
            <a:off x="7734626" y="789786"/>
            <a:ext cx="2569742" cy="264877"/>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704850</xdr:colOff>
      <xdr:row>0</xdr:row>
      <xdr:rowOff>352425</xdr:rowOff>
    </xdr:from>
    <xdr:to>
      <xdr:col>8</xdr:col>
      <xdr:colOff>209550</xdr:colOff>
      <xdr:row>0</xdr:row>
      <xdr:rowOff>838200</xdr:rowOff>
    </xdr:to>
    <xdr:grpSp>
      <xdr:nvGrpSpPr>
        <xdr:cNvPr id="50274" name="Grouper 27"/>
        <xdr:cNvGrpSpPr>
          <a:grpSpLocks/>
        </xdr:cNvGrpSpPr>
      </xdr:nvGrpSpPr>
      <xdr:grpSpPr bwMode="auto">
        <a:xfrm>
          <a:off x="3067050" y="352425"/>
          <a:ext cx="8394700" cy="485775"/>
          <a:chOff x="25400" y="546099"/>
          <a:chExt cx="10278968" cy="508564"/>
        </a:xfrm>
      </xdr:grpSpPr>
      <xdr:grpSp>
        <xdr:nvGrpSpPr>
          <xdr:cNvPr id="50290" name="Group 18"/>
          <xdr:cNvGrpSpPr>
            <a:grpSpLocks/>
          </xdr:cNvGrpSpPr>
        </xdr:nvGrpSpPr>
        <xdr:grpSpPr bwMode="auto">
          <a:xfrm>
            <a:off x="25400" y="546099"/>
            <a:ext cx="10278968" cy="508564"/>
            <a:chOff x="118" y="149"/>
            <a:chExt cx="623" cy="53"/>
          </a:xfrm>
        </xdr:grpSpPr>
        <xdr:sp macro="" textlink="">
          <xdr:nvSpPr>
            <xdr:cNvPr id="5" name="Rectangle 19"/>
            <xdr:cNvSpPr>
              <a:spLocks noChangeArrowheads="1"/>
            </xdr:cNvSpPr>
          </xdr:nvSpPr>
          <xdr:spPr bwMode="auto">
            <a:xfrm>
              <a:off x="118" y="149"/>
              <a:ext cx="623" cy="24"/>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6" name="Rectangle 20"/>
            <xdr:cNvSpPr>
              <a:spLocks noChangeArrowheads="1"/>
            </xdr:cNvSpPr>
          </xdr:nvSpPr>
          <xdr:spPr bwMode="auto">
            <a:xfrm>
              <a:off x="429" y="174"/>
              <a:ext cx="156" cy="28"/>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7" name="Rectangle 21"/>
            <xdr:cNvSpPr>
              <a:spLocks noChangeArrowheads="1"/>
            </xdr:cNvSpPr>
          </xdr:nvSpPr>
          <xdr:spPr bwMode="auto">
            <a:xfrm>
              <a:off x="274" y="174"/>
              <a:ext cx="155" cy="28"/>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8" name="Rectangle 22"/>
            <xdr:cNvSpPr>
              <a:spLocks noChangeArrowheads="1"/>
            </xdr:cNvSpPr>
          </xdr:nvSpPr>
          <xdr:spPr bwMode="auto">
            <a:xfrm>
              <a:off x="118" y="174"/>
              <a:ext cx="156" cy="28"/>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4" name="Rectangle 3"/>
          <xdr:cNvSpPr>
            <a:spLocks noChangeArrowheads="1"/>
          </xdr:cNvSpPr>
        </xdr:nvSpPr>
        <xdr:spPr bwMode="auto">
          <a:xfrm>
            <a:off x="7734626" y="785423"/>
            <a:ext cx="2569742" cy="26924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0</xdr:col>
      <xdr:colOff>28575</xdr:colOff>
      <xdr:row>0</xdr:row>
      <xdr:rowOff>38100</xdr:rowOff>
    </xdr:from>
    <xdr:to>
      <xdr:col>0</xdr:col>
      <xdr:colOff>765772</xdr:colOff>
      <xdr:row>0</xdr:row>
      <xdr:rowOff>368300</xdr:rowOff>
    </xdr:to>
    <xdr:sp macro="" textlink="">
      <xdr:nvSpPr>
        <xdr:cNvPr id="9" name="Rectangle 8"/>
        <xdr:cNvSpPr/>
      </xdr:nvSpPr>
      <xdr:spPr>
        <a:xfrm>
          <a:off x="28575" y="38100"/>
          <a:ext cx="733425" cy="3302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nchorCtr="0"/>
        <a:lstStyle/>
        <a:p>
          <a:pPr algn="ctr"/>
          <a:r>
            <a:rPr lang="fr-FR" sz="1000" b="1" i="0">
              <a:solidFill>
                <a:schemeClr val="tx1"/>
              </a:solidFill>
            </a:rPr>
            <a:t>Aujourdhui: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38100</xdr:rowOff>
    </xdr:from>
    <xdr:to>
      <xdr:col>0</xdr:col>
      <xdr:colOff>765772</xdr:colOff>
      <xdr:row>0</xdr:row>
      <xdr:rowOff>368300</xdr:rowOff>
    </xdr:to>
    <xdr:sp macro="" textlink="">
      <xdr:nvSpPr>
        <xdr:cNvPr id="9" name="Rectangle 8"/>
        <xdr:cNvSpPr/>
      </xdr:nvSpPr>
      <xdr:spPr>
        <a:xfrm>
          <a:off x="38100" y="38100"/>
          <a:ext cx="838200" cy="1397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nchorCtr="0"/>
        <a:lstStyle/>
        <a:p>
          <a:pPr algn="ctr"/>
          <a:r>
            <a:rPr lang="fr-FR" sz="1000" b="1" i="0">
              <a:solidFill>
                <a:schemeClr val="tx1"/>
              </a:solidFill>
            </a:rPr>
            <a:t>Aujourdhui:</a:t>
          </a:r>
        </a:p>
      </xdr:txBody>
    </xdr:sp>
    <xdr:clientData/>
  </xdr:twoCellAnchor>
  <xdr:twoCellAnchor editAs="oneCell">
    <xdr:from>
      <xdr:col>2</xdr:col>
      <xdr:colOff>457200</xdr:colOff>
      <xdr:row>0</xdr:row>
      <xdr:rowOff>406400</xdr:rowOff>
    </xdr:from>
    <xdr:to>
      <xdr:col>8</xdr:col>
      <xdr:colOff>8371</xdr:colOff>
      <xdr:row>0</xdr:row>
      <xdr:rowOff>854019</xdr:rowOff>
    </xdr:to>
    <xdr:pic>
      <xdr:nvPicPr>
        <xdr:cNvPr id="18" name="Image 17"/>
        <xdr:cNvPicPr>
          <a:picLocks noChangeAspect="1"/>
        </xdr:cNvPicPr>
      </xdr:nvPicPr>
      <xdr:blipFill>
        <a:blip xmlns:r="http://schemas.openxmlformats.org/officeDocument/2006/relationships" r:embed="rId1"/>
        <a:stretch>
          <a:fillRect/>
        </a:stretch>
      </xdr:blipFill>
      <xdr:spPr>
        <a:xfrm>
          <a:off x="2032000" y="406400"/>
          <a:ext cx="9228571" cy="447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704850</xdr:colOff>
      <xdr:row>1</xdr:row>
      <xdr:rowOff>0</xdr:rowOff>
    </xdr:from>
    <xdr:to>
      <xdr:col>8</xdr:col>
      <xdr:colOff>209550</xdr:colOff>
      <xdr:row>1</xdr:row>
      <xdr:rowOff>0</xdr:rowOff>
    </xdr:to>
    <xdr:grpSp>
      <xdr:nvGrpSpPr>
        <xdr:cNvPr id="46653" name="Grouper 27"/>
        <xdr:cNvGrpSpPr>
          <a:grpSpLocks/>
        </xdr:cNvGrpSpPr>
      </xdr:nvGrpSpPr>
      <xdr:grpSpPr bwMode="auto">
        <a:xfrm>
          <a:off x="4121944" y="928688"/>
          <a:ext cx="9005887" cy="0"/>
          <a:chOff x="25400" y="546099"/>
          <a:chExt cx="10278968" cy="508564"/>
        </a:xfrm>
      </xdr:grpSpPr>
      <xdr:grpSp>
        <xdr:nvGrpSpPr>
          <xdr:cNvPr id="46669" name="Group 18"/>
          <xdr:cNvGrpSpPr>
            <a:grpSpLocks/>
          </xdr:cNvGrpSpPr>
        </xdr:nvGrpSpPr>
        <xdr:grpSpPr bwMode="auto">
          <a:xfrm>
            <a:off x="25400" y="546099"/>
            <a:ext cx="10278968" cy="508564"/>
            <a:chOff x="118" y="149"/>
            <a:chExt cx="623" cy="53"/>
          </a:xfrm>
        </xdr:grpSpPr>
        <xdr:sp macro="" textlink="">
          <xdr:nvSpPr>
            <xdr:cNvPr id="27"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28"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29"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30"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26"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0</xdr:col>
      <xdr:colOff>28575</xdr:colOff>
      <xdr:row>0</xdr:row>
      <xdr:rowOff>38100</xdr:rowOff>
    </xdr:from>
    <xdr:to>
      <xdr:col>0</xdr:col>
      <xdr:colOff>1828800</xdr:colOff>
      <xdr:row>0</xdr:row>
      <xdr:rowOff>304800</xdr:rowOff>
    </xdr:to>
    <xdr:sp macro="" textlink="">
      <xdr:nvSpPr>
        <xdr:cNvPr id="31" name="Rectangle 30"/>
        <xdr:cNvSpPr/>
      </xdr:nvSpPr>
      <xdr:spPr>
        <a:xfrm>
          <a:off x="28575" y="38100"/>
          <a:ext cx="1800225" cy="2667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nchorCtr="0"/>
        <a:lstStyle/>
        <a:p>
          <a:pPr algn="ctr"/>
          <a:r>
            <a:rPr lang="fr-FR" sz="1000" b="1" i="0">
              <a:solidFill>
                <a:schemeClr val="tx1"/>
              </a:solidFill>
            </a:rPr>
            <a:t>Aujourdhui:</a:t>
          </a:r>
        </a:p>
      </xdr:txBody>
    </xdr:sp>
    <xdr:clientData/>
  </xdr:twoCellAnchor>
  <xdr:twoCellAnchor>
    <xdr:from>
      <xdr:col>3</xdr:col>
      <xdr:colOff>704850</xdr:colOff>
      <xdr:row>1</xdr:row>
      <xdr:rowOff>0</xdr:rowOff>
    </xdr:from>
    <xdr:to>
      <xdr:col>8</xdr:col>
      <xdr:colOff>209550</xdr:colOff>
      <xdr:row>1</xdr:row>
      <xdr:rowOff>0</xdr:rowOff>
    </xdr:to>
    <xdr:grpSp>
      <xdr:nvGrpSpPr>
        <xdr:cNvPr id="46655" name="Grouper 27"/>
        <xdr:cNvGrpSpPr>
          <a:grpSpLocks/>
        </xdr:cNvGrpSpPr>
      </xdr:nvGrpSpPr>
      <xdr:grpSpPr bwMode="auto">
        <a:xfrm>
          <a:off x="4121944" y="928688"/>
          <a:ext cx="9005887" cy="0"/>
          <a:chOff x="25400" y="546099"/>
          <a:chExt cx="10278968" cy="508564"/>
        </a:xfrm>
      </xdr:grpSpPr>
      <xdr:grpSp>
        <xdr:nvGrpSpPr>
          <xdr:cNvPr id="46663" name="Group 18"/>
          <xdr:cNvGrpSpPr>
            <a:grpSpLocks/>
          </xdr:cNvGrpSpPr>
        </xdr:nvGrpSpPr>
        <xdr:grpSpPr bwMode="auto">
          <a:xfrm>
            <a:off x="25400" y="546099"/>
            <a:ext cx="10278968" cy="508564"/>
            <a:chOff x="118" y="149"/>
            <a:chExt cx="623" cy="53"/>
          </a:xfrm>
        </xdr:grpSpPr>
        <xdr:sp macro="" textlink="">
          <xdr:nvSpPr>
            <xdr:cNvPr id="35"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36"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37"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38"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34"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3</xdr:col>
      <xdr:colOff>714375</xdr:colOff>
      <xdr:row>1</xdr:row>
      <xdr:rowOff>0</xdr:rowOff>
    </xdr:from>
    <xdr:to>
      <xdr:col>8</xdr:col>
      <xdr:colOff>219075</xdr:colOff>
      <xdr:row>1</xdr:row>
      <xdr:rowOff>0</xdr:rowOff>
    </xdr:to>
    <xdr:grpSp>
      <xdr:nvGrpSpPr>
        <xdr:cNvPr id="46656" name="Grouper 27"/>
        <xdr:cNvGrpSpPr>
          <a:grpSpLocks/>
        </xdr:cNvGrpSpPr>
      </xdr:nvGrpSpPr>
      <xdr:grpSpPr bwMode="auto">
        <a:xfrm>
          <a:off x="4131469" y="928688"/>
          <a:ext cx="9005887" cy="0"/>
          <a:chOff x="25400" y="546099"/>
          <a:chExt cx="10278968" cy="508564"/>
        </a:xfrm>
      </xdr:grpSpPr>
      <xdr:grpSp>
        <xdr:nvGrpSpPr>
          <xdr:cNvPr id="46657" name="Group 18"/>
          <xdr:cNvGrpSpPr>
            <a:grpSpLocks/>
          </xdr:cNvGrpSpPr>
        </xdr:nvGrpSpPr>
        <xdr:grpSpPr bwMode="auto">
          <a:xfrm>
            <a:off x="25400" y="546099"/>
            <a:ext cx="10278968" cy="508564"/>
            <a:chOff x="118" y="149"/>
            <a:chExt cx="623" cy="53"/>
          </a:xfrm>
        </xdr:grpSpPr>
        <xdr:sp macro="" textlink="">
          <xdr:nvSpPr>
            <xdr:cNvPr id="42" name="Rectangle 19"/>
            <xdr:cNvSpPr>
              <a:spLocks noChangeArrowheads="1"/>
            </xdr:cNvSpPr>
          </xdr:nvSpPr>
          <xdr:spPr bwMode="auto">
            <a:xfrm>
              <a:off x="57542839575"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43" name="Rectangle 20"/>
            <xdr:cNvSpPr>
              <a:spLocks noChangeArrowheads="1"/>
            </xdr:cNvSpPr>
          </xdr:nvSpPr>
          <xdr:spPr bwMode="auto">
            <a:xfrm>
              <a:off x="4276725" y="933450"/>
              <a:ext cx="0"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44" name="Rectangle 21"/>
            <xdr:cNvSpPr>
              <a:spLocks noChangeArrowheads="1"/>
            </xdr:cNvSpPr>
          </xdr:nvSpPr>
          <xdr:spPr bwMode="auto">
            <a:xfrm>
              <a:off x="57542839575"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45" name="Rectangle 22"/>
            <xdr:cNvSpPr>
              <a:spLocks noChangeArrowheads="1"/>
            </xdr:cNvSpPr>
          </xdr:nvSpPr>
          <xdr:spPr bwMode="auto">
            <a:xfrm>
              <a:off x="4276725"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41" name="Rectangle 40"/>
          <xdr:cNvSpPr>
            <a:spLocks noChangeArrowheads="1"/>
          </xdr:cNvSpPr>
        </xdr:nvSpPr>
        <xdr:spPr bwMode="auto">
          <a:xfrm>
            <a:off x="21222704"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editAs="oneCell">
    <xdr:from>
      <xdr:col>2</xdr:col>
      <xdr:colOff>261938</xdr:colOff>
      <xdr:row>0</xdr:row>
      <xdr:rowOff>357188</xdr:rowOff>
    </xdr:from>
    <xdr:to>
      <xdr:col>5</xdr:col>
      <xdr:colOff>2115942</xdr:colOff>
      <xdr:row>0</xdr:row>
      <xdr:rowOff>804807</xdr:rowOff>
    </xdr:to>
    <xdr:pic>
      <xdr:nvPicPr>
        <xdr:cNvPr id="3" name="Image 2"/>
        <xdr:cNvPicPr>
          <a:picLocks noChangeAspect="1"/>
        </xdr:cNvPicPr>
      </xdr:nvPicPr>
      <xdr:blipFill>
        <a:blip xmlns:r="http://schemas.openxmlformats.org/officeDocument/2006/relationships" r:embed="rId1"/>
        <a:stretch>
          <a:fillRect/>
        </a:stretch>
      </xdr:blipFill>
      <xdr:spPr>
        <a:xfrm>
          <a:off x="2893219" y="357188"/>
          <a:ext cx="7914286" cy="447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0</xdr:row>
      <xdr:rowOff>38100</xdr:rowOff>
    </xdr:from>
    <xdr:to>
      <xdr:col>1</xdr:col>
      <xdr:colOff>1276350</xdr:colOff>
      <xdr:row>0</xdr:row>
      <xdr:rowOff>304800</xdr:rowOff>
    </xdr:to>
    <xdr:sp macro="" textlink="">
      <xdr:nvSpPr>
        <xdr:cNvPr id="9" name="Rectangle 8"/>
        <xdr:cNvSpPr/>
      </xdr:nvSpPr>
      <xdr:spPr>
        <a:xfrm>
          <a:off x="28575" y="38100"/>
          <a:ext cx="1247775" cy="2667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nchorCtr="0"/>
        <a:lstStyle/>
        <a:p>
          <a:pPr algn="ctr"/>
          <a:r>
            <a:rPr lang="fr-FR" sz="1000" b="1" i="0">
              <a:solidFill>
                <a:schemeClr val="tx1"/>
              </a:solidFill>
            </a:rPr>
            <a:t>Aujourdhui:</a:t>
          </a:r>
        </a:p>
      </xdr:txBody>
    </xdr:sp>
    <xdr:clientData/>
  </xdr:twoCellAnchor>
  <xdr:twoCellAnchor editAs="oneCell">
    <xdr:from>
      <xdr:col>2</xdr:col>
      <xdr:colOff>1765300</xdr:colOff>
      <xdr:row>0</xdr:row>
      <xdr:rowOff>355600</xdr:rowOff>
    </xdr:from>
    <xdr:to>
      <xdr:col>6</xdr:col>
      <xdr:colOff>1056287</xdr:colOff>
      <xdr:row>0</xdr:row>
      <xdr:rowOff>803219</xdr:rowOff>
    </xdr:to>
    <xdr:pic>
      <xdr:nvPicPr>
        <xdr:cNvPr id="24" name="Image 23"/>
        <xdr:cNvPicPr>
          <a:picLocks noChangeAspect="1"/>
        </xdr:cNvPicPr>
      </xdr:nvPicPr>
      <xdr:blipFill>
        <a:blip xmlns:r="http://schemas.openxmlformats.org/officeDocument/2006/relationships" r:embed="rId1"/>
        <a:stretch>
          <a:fillRect/>
        </a:stretch>
      </xdr:blipFill>
      <xdr:spPr>
        <a:xfrm>
          <a:off x="3048000" y="355600"/>
          <a:ext cx="7914286" cy="4476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704850</xdr:colOff>
      <xdr:row>1</xdr:row>
      <xdr:rowOff>0</xdr:rowOff>
    </xdr:from>
    <xdr:to>
      <xdr:col>8</xdr:col>
      <xdr:colOff>209550</xdr:colOff>
      <xdr:row>1</xdr:row>
      <xdr:rowOff>0</xdr:rowOff>
    </xdr:to>
    <xdr:grpSp>
      <xdr:nvGrpSpPr>
        <xdr:cNvPr id="2" name="Grouper 27"/>
        <xdr:cNvGrpSpPr>
          <a:grpSpLocks/>
        </xdr:cNvGrpSpPr>
      </xdr:nvGrpSpPr>
      <xdr:grpSpPr bwMode="auto">
        <a:xfrm>
          <a:off x="6242050" y="939800"/>
          <a:ext cx="8686800" cy="0"/>
          <a:chOff x="25400" y="546099"/>
          <a:chExt cx="10278968" cy="508564"/>
        </a:xfrm>
      </xdr:grpSpPr>
      <xdr:grpSp>
        <xdr:nvGrpSpPr>
          <xdr:cNvPr id="3" name="Group 18"/>
          <xdr:cNvGrpSpPr>
            <a:grpSpLocks/>
          </xdr:cNvGrpSpPr>
        </xdr:nvGrpSpPr>
        <xdr:grpSpPr bwMode="auto">
          <a:xfrm>
            <a:off x="25400" y="546099"/>
            <a:ext cx="10278968" cy="508564"/>
            <a:chOff x="118" y="149"/>
            <a:chExt cx="623" cy="53"/>
          </a:xfrm>
        </xdr:grpSpPr>
        <xdr:sp macro="" textlink="">
          <xdr:nvSpPr>
            <xdr:cNvPr id="5"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6"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7"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8"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4"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0</xdr:col>
      <xdr:colOff>28575</xdr:colOff>
      <xdr:row>0</xdr:row>
      <xdr:rowOff>38100</xdr:rowOff>
    </xdr:from>
    <xdr:to>
      <xdr:col>0</xdr:col>
      <xdr:colOff>1828800</xdr:colOff>
      <xdr:row>0</xdr:row>
      <xdr:rowOff>304800</xdr:rowOff>
    </xdr:to>
    <xdr:sp macro="" textlink="">
      <xdr:nvSpPr>
        <xdr:cNvPr id="9" name="Rectangle 8"/>
        <xdr:cNvSpPr/>
      </xdr:nvSpPr>
      <xdr:spPr>
        <a:xfrm>
          <a:off x="28575" y="38100"/>
          <a:ext cx="1800225" cy="2667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nchorCtr="0"/>
        <a:lstStyle/>
        <a:p>
          <a:pPr algn="ctr"/>
          <a:r>
            <a:rPr lang="fr-FR" sz="1000" b="1" i="0">
              <a:solidFill>
                <a:schemeClr val="tx1"/>
              </a:solidFill>
            </a:rPr>
            <a:t>Aujourdhui:</a:t>
          </a:r>
        </a:p>
      </xdr:txBody>
    </xdr:sp>
    <xdr:clientData/>
  </xdr:twoCellAnchor>
  <xdr:twoCellAnchor>
    <xdr:from>
      <xdr:col>3</xdr:col>
      <xdr:colOff>704850</xdr:colOff>
      <xdr:row>1</xdr:row>
      <xdr:rowOff>0</xdr:rowOff>
    </xdr:from>
    <xdr:to>
      <xdr:col>8</xdr:col>
      <xdr:colOff>209550</xdr:colOff>
      <xdr:row>1</xdr:row>
      <xdr:rowOff>0</xdr:rowOff>
    </xdr:to>
    <xdr:grpSp>
      <xdr:nvGrpSpPr>
        <xdr:cNvPr id="10" name="Grouper 27"/>
        <xdr:cNvGrpSpPr>
          <a:grpSpLocks/>
        </xdr:cNvGrpSpPr>
      </xdr:nvGrpSpPr>
      <xdr:grpSpPr bwMode="auto">
        <a:xfrm>
          <a:off x="6242050" y="939800"/>
          <a:ext cx="8686800" cy="0"/>
          <a:chOff x="25400" y="546099"/>
          <a:chExt cx="10278968" cy="508564"/>
        </a:xfrm>
      </xdr:grpSpPr>
      <xdr:grpSp>
        <xdr:nvGrpSpPr>
          <xdr:cNvPr id="11" name="Group 18"/>
          <xdr:cNvGrpSpPr>
            <a:grpSpLocks/>
          </xdr:cNvGrpSpPr>
        </xdr:nvGrpSpPr>
        <xdr:grpSpPr bwMode="auto">
          <a:xfrm>
            <a:off x="25400" y="546099"/>
            <a:ext cx="10278968" cy="508564"/>
            <a:chOff x="118" y="149"/>
            <a:chExt cx="623" cy="53"/>
          </a:xfrm>
        </xdr:grpSpPr>
        <xdr:sp macro="" textlink="">
          <xdr:nvSpPr>
            <xdr:cNvPr id="13"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14"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15"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16"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2"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3</xdr:col>
      <xdr:colOff>714375</xdr:colOff>
      <xdr:row>1</xdr:row>
      <xdr:rowOff>0</xdr:rowOff>
    </xdr:from>
    <xdr:to>
      <xdr:col>8</xdr:col>
      <xdr:colOff>219075</xdr:colOff>
      <xdr:row>1</xdr:row>
      <xdr:rowOff>0</xdr:rowOff>
    </xdr:to>
    <xdr:grpSp>
      <xdr:nvGrpSpPr>
        <xdr:cNvPr id="17" name="Grouper 27"/>
        <xdr:cNvGrpSpPr>
          <a:grpSpLocks/>
        </xdr:cNvGrpSpPr>
      </xdr:nvGrpSpPr>
      <xdr:grpSpPr bwMode="auto">
        <a:xfrm>
          <a:off x="6251575" y="939800"/>
          <a:ext cx="8686800" cy="0"/>
          <a:chOff x="25400" y="546099"/>
          <a:chExt cx="10278968" cy="508564"/>
        </a:xfrm>
      </xdr:grpSpPr>
      <xdr:grpSp>
        <xdr:nvGrpSpPr>
          <xdr:cNvPr id="18" name="Group 18"/>
          <xdr:cNvGrpSpPr>
            <a:grpSpLocks/>
          </xdr:cNvGrpSpPr>
        </xdr:nvGrpSpPr>
        <xdr:grpSpPr bwMode="auto">
          <a:xfrm>
            <a:off x="25400" y="546099"/>
            <a:ext cx="10278968" cy="508564"/>
            <a:chOff x="118" y="149"/>
            <a:chExt cx="623" cy="53"/>
          </a:xfrm>
        </xdr:grpSpPr>
        <xdr:sp macro="" textlink="">
          <xdr:nvSpPr>
            <xdr:cNvPr id="20" name="Rectangle 19"/>
            <xdr:cNvSpPr>
              <a:spLocks noChangeArrowheads="1"/>
            </xdr:cNvSpPr>
          </xdr:nvSpPr>
          <xdr:spPr bwMode="auto">
            <a:xfrm>
              <a:off x="57542839575"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21" name="Rectangle 20"/>
            <xdr:cNvSpPr>
              <a:spLocks noChangeArrowheads="1"/>
            </xdr:cNvSpPr>
          </xdr:nvSpPr>
          <xdr:spPr bwMode="auto">
            <a:xfrm>
              <a:off x="4276725" y="933450"/>
              <a:ext cx="0"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22" name="Rectangle 21"/>
            <xdr:cNvSpPr>
              <a:spLocks noChangeArrowheads="1"/>
            </xdr:cNvSpPr>
          </xdr:nvSpPr>
          <xdr:spPr bwMode="auto">
            <a:xfrm>
              <a:off x="57542839575"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23" name="Rectangle 22"/>
            <xdr:cNvSpPr>
              <a:spLocks noChangeArrowheads="1"/>
            </xdr:cNvSpPr>
          </xdr:nvSpPr>
          <xdr:spPr bwMode="auto">
            <a:xfrm>
              <a:off x="4276725"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9" name="Rectangle 18"/>
          <xdr:cNvSpPr>
            <a:spLocks noChangeArrowheads="1"/>
          </xdr:cNvSpPr>
        </xdr:nvSpPr>
        <xdr:spPr bwMode="auto">
          <a:xfrm>
            <a:off x="21222704"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2</xdr:col>
      <xdr:colOff>508000</xdr:colOff>
      <xdr:row>0</xdr:row>
      <xdr:rowOff>596658</xdr:rowOff>
    </xdr:from>
    <xdr:to>
      <xdr:col>7</xdr:col>
      <xdr:colOff>279400</xdr:colOff>
      <xdr:row>0</xdr:row>
      <xdr:rowOff>838199</xdr:rowOff>
    </xdr:to>
    <xdr:grpSp>
      <xdr:nvGrpSpPr>
        <xdr:cNvPr id="24" name="Grouper 27"/>
        <xdr:cNvGrpSpPr>
          <a:grpSpLocks/>
        </xdr:cNvGrpSpPr>
      </xdr:nvGrpSpPr>
      <xdr:grpSpPr bwMode="auto">
        <a:xfrm>
          <a:off x="5257800" y="596658"/>
          <a:ext cx="8547100" cy="241541"/>
          <a:chOff x="25400" y="785986"/>
          <a:chExt cx="10278968" cy="268677"/>
        </a:xfrm>
      </xdr:grpSpPr>
      <xdr:grpSp>
        <xdr:nvGrpSpPr>
          <xdr:cNvPr id="25" name="Group 18"/>
          <xdr:cNvGrpSpPr>
            <a:grpSpLocks/>
          </xdr:cNvGrpSpPr>
        </xdr:nvGrpSpPr>
        <xdr:grpSpPr bwMode="auto">
          <a:xfrm>
            <a:off x="25400" y="785986"/>
            <a:ext cx="7705101" cy="268675"/>
            <a:chOff x="118" y="174"/>
            <a:chExt cx="467" cy="28"/>
          </a:xfrm>
        </xdr:grpSpPr>
        <xdr:sp macro="" textlink="">
          <xdr:nvSpPr>
            <xdr:cNvPr id="28" name="Rectangle 27"/>
            <xdr:cNvSpPr>
              <a:spLocks noChangeArrowheads="1"/>
            </xdr:cNvSpPr>
          </xdr:nvSpPr>
          <xdr:spPr bwMode="auto">
            <a:xfrm>
              <a:off x="429" y="174"/>
              <a:ext cx="156" cy="28"/>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29" name="Rectangle 28"/>
            <xdr:cNvSpPr>
              <a:spLocks noChangeArrowheads="1"/>
            </xdr:cNvSpPr>
          </xdr:nvSpPr>
          <xdr:spPr bwMode="auto">
            <a:xfrm>
              <a:off x="274" y="174"/>
              <a:ext cx="155" cy="28"/>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30" name="Rectangle 29"/>
            <xdr:cNvSpPr>
              <a:spLocks noChangeArrowheads="1"/>
            </xdr:cNvSpPr>
          </xdr:nvSpPr>
          <xdr:spPr bwMode="auto">
            <a:xfrm>
              <a:off x="118" y="174"/>
              <a:ext cx="156" cy="28"/>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26" name="Rectangle 25"/>
          <xdr:cNvSpPr>
            <a:spLocks noChangeArrowheads="1"/>
          </xdr:cNvSpPr>
        </xdr:nvSpPr>
        <xdr:spPr bwMode="auto">
          <a:xfrm>
            <a:off x="7734626" y="789786"/>
            <a:ext cx="2569742" cy="264877"/>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editAs="oneCell">
    <xdr:from>
      <xdr:col>2</xdr:col>
      <xdr:colOff>0</xdr:colOff>
      <xdr:row>0</xdr:row>
      <xdr:rowOff>393700</xdr:rowOff>
    </xdr:from>
    <xdr:to>
      <xdr:col>6</xdr:col>
      <xdr:colOff>192686</xdr:colOff>
      <xdr:row>0</xdr:row>
      <xdr:rowOff>841319</xdr:rowOff>
    </xdr:to>
    <xdr:pic>
      <xdr:nvPicPr>
        <xdr:cNvPr id="27" name="Image 26"/>
        <xdr:cNvPicPr>
          <a:picLocks noChangeAspect="1"/>
        </xdr:cNvPicPr>
      </xdr:nvPicPr>
      <xdr:blipFill>
        <a:blip xmlns:r="http://schemas.openxmlformats.org/officeDocument/2006/relationships" r:embed="rId1"/>
        <a:stretch>
          <a:fillRect/>
        </a:stretch>
      </xdr:blipFill>
      <xdr:spPr>
        <a:xfrm>
          <a:off x="4406900" y="393700"/>
          <a:ext cx="7914286" cy="4476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704850</xdr:colOff>
      <xdr:row>1</xdr:row>
      <xdr:rowOff>0</xdr:rowOff>
    </xdr:from>
    <xdr:to>
      <xdr:col>8</xdr:col>
      <xdr:colOff>209550</xdr:colOff>
      <xdr:row>1</xdr:row>
      <xdr:rowOff>0</xdr:rowOff>
    </xdr:to>
    <xdr:grpSp>
      <xdr:nvGrpSpPr>
        <xdr:cNvPr id="2" name="Grouper 27"/>
        <xdr:cNvGrpSpPr>
          <a:grpSpLocks/>
        </xdr:cNvGrpSpPr>
      </xdr:nvGrpSpPr>
      <xdr:grpSpPr bwMode="auto">
        <a:xfrm>
          <a:off x="4997450" y="939800"/>
          <a:ext cx="8394700" cy="0"/>
          <a:chOff x="25400" y="546099"/>
          <a:chExt cx="10278968" cy="508564"/>
        </a:xfrm>
      </xdr:grpSpPr>
      <xdr:grpSp>
        <xdr:nvGrpSpPr>
          <xdr:cNvPr id="3" name="Group 18"/>
          <xdr:cNvGrpSpPr>
            <a:grpSpLocks/>
          </xdr:cNvGrpSpPr>
        </xdr:nvGrpSpPr>
        <xdr:grpSpPr bwMode="auto">
          <a:xfrm>
            <a:off x="25400" y="546099"/>
            <a:ext cx="10278968" cy="508564"/>
            <a:chOff x="118" y="149"/>
            <a:chExt cx="623" cy="53"/>
          </a:xfrm>
        </xdr:grpSpPr>
        <xdr:sp macro="" textlink="">
          <xdr:nvSpPr>
            <xdr:cNvPr id="5"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6"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7"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8"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4"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0</xdr:col>
      <xdr:colOff>28575</xdr:colOff>
      <xdr:row>0</xdr:row>
      <xdr:rowOff>38100</xdr:rowOff>
    </xdr:from>
    <xdr:to>
      <xdr:col>0</xdr:col>
      <xdr:colOff>1828800</xdr:colOff>
      <xdr:row>0</xdr:row>
      <xdr:rowOff>304800</xdr:rowOff>
    </xdr:to>
    <xdr:sp macro="" textlink="">
      <xdr:nvSpPr>
        <xdr:cNvPr id="9" name="Rectangle 8"/>
        <xdr:cNvSpPr/>
      </xdr:nvSpPr>
      <xdr:spPr>
        <a:xfrm>
          <a:off x="28575" y="38100"/>
          <a:ext cx="1247775" cy="2667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nchorCtr="0"/>
        <a:lstStyle/>
        <a:p>
          <a:pPr algn="ctr"/>
          <a:r>
            <a:rPr lang="fr-FR" sz="1000" b="1" i="0">
              <a:solidFill>
                <a:schemeClr val="tx1"/>
              </a:solidFill>
            </a:rPr>
            <a:t>Aujourdhui:</a:t>
          </a:r>
        </a:p>
      </xdr:txBody>
    </xdr:sp>
    <xdr:clientData/>
  </xdr:twoCellAnchor>
  <xdr:twoCellAnchor>
    <xdr:from>
      <xdr:col>3</xdr:col>
      <xdr:colOff>704850</xdr:colOff>
      <xdr:row>1</xdr:row>
      <xdr:rowOff>0</xdr:rowOff>
    </xdr:from>
    <xdr:to>
      <xdr:col>8</xdr:col>
      <xdr:colOff>209550</xdr:colOff>
      <xdr:row>1</xdr:row>
      <xdr:rowOff>0</xdr:rowOff>
    </xdr:to>
    <xdr:grpSp>
      <xdr:nvGrpSpPr>
        <xdr:cNvPr id="10" name="Grouper 27"/>
        <xdr:cNvGrpSpPr>
          <a:grpSpLocks/>
        </xdr:cNvGrpSpPr>
      </xdr:nvGrpSpPr>
      <xdr:grpSpPr bwMode="auto">
        <a:xfrm>
          <a:off x="4997450" y="939800"/>
          <a:ext cx="8394700" cy="0"/>
          <a:chOff x="25400" y="546099"/>
          <a:chExt cx="10278968" cy="508564"/>
        </a:xfrm>
      </xdr:grpSpPr>
      <xdr:grpSp>
        <xdr:nvGrpSpPr>
          <xdr:cNvPr id="11" name="Group 18"/>
          <xdr:cNvGrpSpPr>
            <a:grpSpLocks/>
          </xdr:cNvGrpSpPr>
        </xdr:nvGrpSpPr>
        <xdr:grpSpPr bwMode="auto">
          <a:xfrm>
            <a:off x="25400" y="546099"/>
            <a:ext cx="10278968" cy="508564"/>
            <a:chOff x="118" y="149"/>
            <a:chExt cx="623" cy="53"/>
          </a:xfrm>
        </xdr:grpSpPr>
        <xdr:sp macro="" textlink="">
          <xdr:nvSpPr>
            <xdr:cNvPr id="13"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14"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15"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16"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2"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3</xdr:col>
      <xdr:colOff>714375</xdr:colOff>
      <xdr:row>1</xdr:row>
      <xdr:rowOff>0</xdr:rowOff>
    </xdr:from>
    <xdr:to>
      <xdr:col>8</xdr:col>
      <xdr:colOff>219075</xdr:colOff>
      <xdr:row>1</xdr:row>
      <xdr:rowOff>0</xdr:rowOff>
    </xdr:to>
    <xdr:grpSp>
      <xdr:nvGrpSpPr>
        <xdr:cNvPr id="17" name="Grouper 27"/>
        <xdr:cNvGrpSpPr>
          <a:grpSpLocks/>
        </xdr:cNvGrpSpPr>
      </xdr:nvGrpSpPr>
      <xdr:grpSpPr bwMode="auto">
        <a:xfrm>
          <a:off x="5006975" y="939800"/>
          <a:ext cx="8394700" cy="0"/>
          <a:chOff x="25400" y="546099"/>
          <a:chExt cx="10278968" cy="508564"/>
        </a:xfrm>
      </xdr:grpSpPr>
      <xdr:grpSp>
        <xdr:nvGrpSpPr>
          <xdr:cNvPr id="18" name="Group 18"/>
          <xdr:cNvGrpSpPr>
            <a:grpSpLocks/>
          </xdr:cNvGrpSpPr>
        </xdr:nvGrpSpPr>
        <xdr:grpSpPr bwMode="auto">
          <a:xfrm>
            <a:off x="25400" y="546099"/>
            <a:ext cx="10278968" cy="508564"/>
            <a:chOff x="118" y="149"/>
            <a:chExt cx="623" cy="53"/>
          </a:xfrm>
        </xdr:grpSpPr>
        <xdr:sp macro="" textlink="">
          <xdr:nvSpPr>
            <xdr:cNvPr id="20" name="Rectangle 19"/>
            <xdr:cNvSpPr>
              <a:spLocks noChangeArrowheads="1"/>
            </xdr:cNvSpPr>
          </xdr:nvSpPr>
          <xdr:spPr bwMode="auto">
            <a:xfrm>
              <a:off x="57542839575"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21" name="Rectangle 20"/>
            <xdr:cNvSpPr>
              <a:spLocks noChangeArrowheads="1"/>
            </xdr:cNvSpPr>
          </xdr:nvSpPr>
          <xdr:spPr bwMode="auto">
            <a:xfrm>
              <a:off x="4276725" y="933450"/>
              <a:ext cx="0"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22" name="Rectangle 21"/>
            <xdr:cNvSpPr>
              <a:spLocks noChangeArrowheads="1"/>
            </xdr:cNvSpPr>
          </xdr:nvSpPr>
          <xdr:spPr bwMode="auto">
            <a:xfrm>
              <a:off x="57542839575"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23" name="Rectangle 22"/>
            <xdr:cNvSpPr>
              <a:spLocks noChangeArrowheads="1"/>
            </xdr:cNvSpPr>
          </xdr:nvSpPr>
          <xdr:spPr bwMode="auto">
            <a:xfrm>
              <a:off x="4276725"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9" name="Rectangle 18"/>
          <xdr:cNvSpPr>
            <a:spLocks noChangeArrowheads="1"/>
          </xdr:cNvSpPr>
        </xdr:nvSpPr>
        <xdr:spPr bwMode="auto">
          <a:xfrm>
            <a:off x="21222704"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editAs="oneCell">
    <xdr:from>
      <xdr:col>1</xdr:col>
      <xdr:colOff>1765300</xdr:colOff>
      <xdr:row>0</xdr:row>
      <xdr:rowOff>355600</xdr:rowOff>
    </xdr:from>
    <xdr:to>
      <xdr:col>5</xdr:col>
      <xdr:colOff>1132486</xdr:colOff>
      <xdr:row>0</xdr:row>
      <xdr:rowOff>803219</xdr:rowOff>
    </xdr:to>
    <xdr:pic>
      <xdr:nvPicPr>
        <xdr:cNvPr id="24" name="Image 23"/>
        <xdr:cNvPicPr>
          <a:picLocks noChangeAspect="1"/>
        </xdr:cNvPicPr>
      </xdr:nvPicPr>
      <xdr:blipFill>
        <a:blip xmlns:r="http://schemas.openxmlformats.org/officeDocument/2006/relationships" r:embed="rId1"/>
        <a:stretch>
          <a:fillRect/>
        </a:stretch>
      </xdr:blipFill>
      <xdr:spPr>
        <a:xfrm>
          <a:off x="3041650" y="355600"/>
          <a:ext cx="7901586" cy="4476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704850</xdr:colOff>
      <xdr:row>1</xdr:row>
      <xdr:rowOff>0</xdr:rowOff>
    </xdr:from>
    <xdr:to>
      <xdr:col>8</xdr:col>
      <xdr:colOff>209550</xdr:colOff>
      <xdr:row>1</xdr:row>
      <xdr:rowOff>0</xdr:rowOff>
    </xdr:to>
    <xdr:grpSp>
      <xdr:nvGrpSpPr>
        <xdr:cNvPr id="2" name="Grouper 27"/>
        <xdr:cNvGrpSpPr>
          <a:grpSpLocks/>
        </xdr:cNvGrpSpPr>
      </xdr:nvGrpSpPr>
      <xdr:grpSpPr bwMode="auto">
        <a:xfrm>
          <a:off x="4997450" y="939800"/>
          <a:ext cx="8394700" cy="0"/>
          <a:chOff x="25400" y="546099"/>
          <a:chExt cx="10278968" cy="508564"/>
        </a:xfrm>
      </xdr:grpSpPr>
      <xdr:grpSp>
        <xdr:nvGrpSpPr>
          <xdr:cNvPr id="3" name="Group 18"/>
          <xdr:cNvGrpSpPr>
            <a:grpSpLocks/>
          </xdr:cNvGrpSpPr>
        </xdr:nvGrpSpPr>
        <xdr:grpSpPr bwMode="auto">
          <a:xfrm>
            <a:off x="25400" y="546099"/>
            <a:ext cx="10278968" cy="508564"/>
            <a:chOff x="118" y="149"/>
            <a:chExt cx="623" cy="53"/>
          </a:xfrm>
        </xdr:grpSpPr>
        <xdr:sp macro="" textlink="">
          <xdr:nvSpPr>
            <xdr:cNvPr id="5"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6"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7"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8"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4"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0</xdr:col>
      <xdr:colOff>28575</xdr:colOff>
      <xdr:row>0</xdr:row>
      <xdr:rowOff>38100</xdr:rowOff>
    </xdr:from>
    <xdr:to>
      <xdr:col>0</xdr:col>
      <xdr:colOff>1828800</xdr:colOff>
      <xdr:row>0</xdr:row>
      <xdr:rowOff>304800</xdr:rowOff>
    </xdr:to>
    <xdr:sp macro="" textlink="">
      <xdr:nvSpPr>
        <xdr:cNvPr id="9" name="Rectangle 8"/>
        <xdr:cNvSpPr/>
      </xdr:nvSpPr>
      <xdr:spPr>
        <a:xfrm>
          <a:off x="28575" y="38100"/>
          <a:ext cx="1247775" cy="2667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nchorCtr="0"/>
        <a:lstStyle/>
        <a:p>
          <a:pPr algn="ctr"/>
          <a:r>
            <a:rPr lang="fr-FR" sz="1000" b="1" i="0">
              <a:solidFill>
                <a:schemeClr val="tx1"/>
              </a:solidFill>
            </a:rPr>
            <a:t>Aujourdhui:</a:t>
          </a:r>
        </a:p>
      </xdr:txBody>
    </xdr:sp>
    <xdr:clientData/>
  </xdr:twoCellAnchor>
  <xdr:twoCellAnchor>
    <xdr:from>
      <xdr:col>3</xdr:col>
      <xdr:colOff>704850</xdr:colOff>
      <xdr:row>1</xdr:row>
      <xdr:rowOff>0</xdr:rowOff>
    </xdr:from>
    <xdr:to>
      <xdr:col>8</xdr:col>
      <xdr:colOff>209550</xdr:colOff>
      <xdr:row>1</xdr:row>
      <xdr:rowOff>0</xdr:rowOff>
    </xdr:to>
    <xdr:grpSp>
      <xdr:nvGrpSpPr>
        <xdr:cNvPr id="10" name="Grouper 27"/>
        <xdr:cNvGrpSpPr>
          <a:grpSpLocks/>
        </xdr:cNvGrpSpPr>
      </xdr:nvGrpSpPr>
      <xdr:grpSpPr bwMode="auto">
        <a:xfrm>
          <a:off x="4997450" y="939800"/>
          <a:ext cx="8394700" cy="0"/>
          <a:chOff x="25400" y="546099"/>
          <a:chExt cx="10278968" cy="508564"/>
        </a:xfrm>
      </xdr:grpSpPr>
      <xdr:grpSp>
        <xdr:nvGrpSpPr>
          <xdr:cNvPr id="11" name="Group 18"/>
          <xdr:cNvGrpSpPr>
            <a:grpSpLocks/>
          </xdr:cNvGrpSpPr>
        </xdr:nvGrpSpPr>
        <xdr:grpSpPr bwMode="auto">
          <a:xfrm>
            <a:off x="25400" y="546099"/>
            <a:ext cx="10278968" cy="508564"/>
            <a:chOff x="118" y="149"/>
            <a:chExt cx="623" cy="53"/>
          </a:xfrm>
        </xdr:grpSpPr>
        <xdr:sp macro="" textlink="">
          <xdr:nvSpPr>
            <xdr:cNvPr id="13"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14"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15"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16"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2"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3</xdr:col>
      <xdr:colOff>714375</xdr:colOff>
      <xdr:row>1</xdr:row>
      <xdr:rowOff>0</xdr:rowOff>
    </xdr:from>
    <xdr:to>
      <xdr:col>8</xdr:col>
      <xdr:colOff>219075</xdr:colOff>
      <xdr:row>1</xdr:row>
      <xdr:rowOff>0</xdr:rowOff>
    </xdr:to>
    <xdr:grpSp>
      <xdr:nvGrpSpPr>
        <xdr:cNvPr id="17" name="Grouper 27"/>
        <xdr:cNvGrpSpPr>
          <a:grpSpLocks/>
        </xdr:cNvGrpSpPr>
      </xdr:nvGrpSpPr>
      <xdr:grpSpPr bwMode="auto">
        <a:xfrm>
          <a:off x="5006975" y="939800"/>
          <a:ext cx="8394700" cy="0"/>
          <a:chOff x="25400" y="546099"/>
          <a:chExt cx="10278968" cy="508564"/>
        </a:xfrm>
      </xdr:grpSpPr>
      <xdr:grpSp>
        <xdr:nvGrpSpPr>
          <xdr:cNvPr id="18" name="Group 18"/>
          <xdr:cNvGrpSpPr>
            <a:grpSpLocks/>
          </xdr:cNvGrpSpPr>
        </xdr:nvGrpSpPr>
        <xdr:grpSpPr bwMode="auto">
          <a:xfrm>
            <a:off x="25400" y="546099"/>
            <a:ext cx="10278968" cy="508564"/>
            <a:chOff x="118" y="149"/>
            <a:chExt cx="623" cy="53"/>
          </a:xfrm>
        </xdr:grpSpPr>
        <xdr:sp macro="" textlink="">
          <xdr:nvSpPr>
            <xdr:cNvPr id="20" name="Rectangle 19"/>
            <xdr:cNvSpPr>
              <a:spLocks noChangeArrowheads="1"/>
            </xdr:cNvSpPr>
          </xdr:nvSpPr>
          <xdr:spPr bwMode="auto">
            <a:xfrm>
              <a:off x="57542839575"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21" name="Rectangle 20"/>
            <xdr:cNvSpPr>
              <a:spLocks noChangeArrowheads="1"/>
            </xdr:cNvSpPr>
          </xdr:nvSpPr>
          <xdr:spPr bwMode="auto">
            <a:xfrm>
              <a:off x="4276725" y="933450"/>
              <a:ext cx="0"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22" name="Rectangle 21"/>
            <xdr:cNvSpPr>
              <a:spLocks noChangeArrowheads="1"/>
            </xdr:cNvSpPr>
          </xdr:nvSpPr>
          <xdr:spPr bwMode="auto">
            <a:xfrm>
              <a:off x="57542839575"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23" name="Rectangle 22"/>
            <xdr:cNvSpPr>
              <a:spLocks noChangeArrowheads="1"/>
            </xdr:cNvSpPr>
          </xdr:nvSpPr>
          <xdr:spPr bwMode="auto">
            <a:xfrm>
              <a:off x="4276725"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9" name="Rectangle 18"/>
          <xdr:cNvSpPr>
            <a:spLocks noChangeArrowheads="1"/>
          </xdr:cNvSpPr>
        </xdr:nvSpPr>
        <xdr:spPr bwMode="auto">
          <a:xfrm>
            <a:off x="21222704"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editAs="oneCell">
    <xdr:from>
      <xdr:col>1</xdr:col>
      <xdr:colOff>1765300</xdr:colOff>
      <xdr:row>0</xdr:row>
      <xdr:rowOff>355600</xdr:rowOff>
    </xdr:from>
    <xdr:to>
      <xdr:col>5</xdr:col>
      <xdr:colOff>1132486</xdr:colOff>
      <xdr:row>0</xdr:row>
      <xdr:rowOff>803219</xdr:rowOff>
    </xdr:to>
    <xdr:pic>
      <xdr:nvPicPr>
        <xdr:cNvPr id="24" name="Image 23"/>
        <xdr:cNvPicPr>
          <a:picLocks noChangeAspect="1"/>
        </xdr:cNvPicPr>
      </xdr:nvPicPr>
      <xdr:blipFill>
        <a:blip xmlns:r="http://schemas.openxmlformats.org/officeDocument/2006/relationships" r:embed="rId1"/>
        <a:stretch>
          <a:fillRect/>
        </a:stretch>
      </xdr:blipFill>
      <xdr:spPr>
        <a:xfrm>
          <a:off x="3041650" y="355600"/>
          <a:ext cx="7901586" cy="4476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704850</xdr:colOff>
      <xdr:row>1</xdr:row>
      <xdr:rowOff>0</xdr:rowOff>
    </xdr:from>
    <xdr:to>
      <xdr:col>8</xdr:col>
      <xdr:colOff>209550</xdr:colOff>
      <xdr:row>1</xdr:row>
      <xdr:rowOff>0</xdr:rowOff>
    </xdr:to>
    <xdr:grpSp>
      <xdr:nvGrpSpPr>
        <xdr:cNvPr id="2" name="Grouper 27"/>
        <xdr:cNvGrpSpPr>
          <a:grpSpLocks/>
        </xdr:cNvGrpSpPr>
      </xdr:nvGrpSpPr>
      <xdr:grpSpPr bwMode="auto">
        <a:xfrm>
          <a:off x="4997450" y="939800"/>
          <a:ext cx="8394700" cy="0"/>
          <a:chOff x="25400" y="546099"/>
          <a:chExt cx="10278968" cy="508564"/>
        </a:xfrm>
      </xdr:grpSpPr>
      <xdr:grpSp>
        <xdr:nvGrpSpPr>
          <xdr:cNvPr id="3" name="Group 18"/>
          <xdr:cNvGrpSpPr>
            <a:grpSpLocks/>
          </xdr:cNvGrpSpPr>
        </xdr:nvGrpSpPr>
        <xdr:grpSpPr bwMode="auto">
          <a:xfrm>
            <a:off x="25400" y="546099"/>
            <a:ext cx="10278968" cy="508564"/>
            <a:chOff x="118" y="149"/>
            <a:chExt cx="623" cy="53"/>
          </a:xfrm>
        </xdr:grpSpPr>
        <xdr:sp macro="" textlink="">
          <xdr:nvSpPr>
            <xdr:cNvPr id="5"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6"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7"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8"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4"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0</xdr:col>
      <xdr:colOff>28575</xdr:colOff>
      <xdr:row>0</xdr:row>
      <xdr:rowOff>38100</xdr:rowOff>
    </xdr:from>
    <xdr:to>
      <xdr:col>0</xdr:col>
      <xdr:colOff>1828800</xdr:colOff>
      <xdr:row>0</xdr:row>
      <xdr:rowOff>304800</xdr:rowOff>
    </xdr:to>
    <xdr:sp macro="" textlink="">
      <xdr:nvSpPr>
        <xdr:cNvPr id="9" name="Rectangle 8"/>
        <xdr:cNvSpPr/>
      </xdr:nvSpPr>
      <xdr:spPr>
        <a:xfrm>
          <a:off x="28575" y="38100"/>
          <a:ext cx="1247775" cy="2667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nchorCtr="0"/>
        <a:lstStyle/>
        <a:p>
          <a:pPr algn="ctr"/>
          <a:r>
            <a:rPr lang="fr-FR" sz="1000" b="1" i="0">
              <a:solidFill>
                <a:schemeClr val="tx1"/>
              </a:solidFill>
            </a:rPr>
            <a:t>Aujourdhui:</a:t>
          </a:r>
        </a:p>
      </xdr:txBody>
    </xdr:sp>
    <xdr:clientData/>
  </xdr:twoCellAnchor>
  <xdr:twoCellAnchor>
    <xdr:from>
      <xdr:col>3</xdr:col>
      <xdr:colOff>704850</xdr:colOff>
      <xdr:row>1</xdr:row>
      <xdr:rowOff>0</xdr:rowOff>
    </xdr:from>
    <xdr:to>
      <xdr:col>8</xdr:col>
      <xdr:colOff>209550</xdr:colOff>
      <xdr:row>1</xdr:row>
      <xdr:rowOff>0</xdr:rowOff>
    </xdr:to>
    <xdr:grpSp>
      <xdr:nvGrpSpPr>
        <xdr:cNvPr id="10" name="Grouper 27"/>
        <xdr:cNvGrpSpPr>
          <a:grpSpLocks/>
        </xdr:cNvGrpSpPr>
      </xdr:nvGrpSpPr>
      <xdr:grpSpPr bwMode="auto">
        <a:xfrm>
          <a:off x="4997450" y="939800"/>
          <a:ext cx="8394700" cy="0"/>
          <a:chOff x="25400" y="546099"/>
          <a:chExt cx="10278968" cy="508564"/>
        </a:xfrm>
      </xdr:grpSpPr>
      <xdr:grpSp>
        <xdr:nvGrpSpPr>
          <xdr:cNvPr id="11" name="Group 18"/>
          <xdr:cNvGrpSpPr>
            <a:grpSpLocks/>
          </xdr:cNvGrpSpPr>
        </xdr:nvGrpSpPr>
        <xdr:grpSpPr bwMode="auto">
          <a:xfrm>
            <a:off x="25400" y="546099"/>
            <a:ext cx="10278968" cy="508564"/>
            <a:chOff x="118" y="149"/>
            <a:chExt cx="623" cy="53"/>
          </a:xfrm>
        </xdr:grpSpPr>
        <xdr:sp macro="" textlink="">
          <xdr:nvSpPr>
            <xdr:cNvPr id="13" name="Rectangle 19"/>
            <xdr:cNvSpPr>
              <a:spLocks noChangeArrowheads="1"/>
            </xdr:cNvSpPr>
          </xdr:nvSpPr>
          <xdr:spPr bwMode="auto">
            <a:xfrm>
              <a:off x="4267200"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14" name="Rectangle 20"/>
            <xdr:cNvSpPr>
              <a:spLocks noChangeArrowheads="1"/>
            </xdr:cNvSpPr>
          </xdr:nvSpPr>
          <xdr:spPr bwMode="auto">
            <a:xfrm>
              <a:off x="-14974321470603" y="933450"/>
              <a:ext cx="156"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15" name="Rectangle 21"/>
            <xdr:cNvSpPr>
              <a:spLocks noChangeArrowheads="1"/>
            </xdr:cNvSpPr>
          </xdr:nvSpPr>
          <xdr:spPr bwMode="auto">
            <a:xfrm>
              <a:off x="57414680700"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16" name="Rectangle 22"/>
            <xdr:cNvSpPr>
              <a:spLocks noChangeArrowheads="1"/>
            </xdr:cNvSpPr>
          </xdr:nvSpPr>
          <xdr:spPr bwMode="auto">
            <a:xfrm>
              <a:off x="57414680700"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2" name="Rectangle 3"/>
          <xdr:cNvSpPr>
            <a:spLocks noChangeArrowheads="1"/>
          </xdr:cNvSpPr>
        </xdr:nvSpPr>
        <xdr:spPr bwMode="auto">
          <a:xfrm>
            <a:off x="21175079"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xdr:from>
      <xdr:col>3</xdr:col>
      <xdr:colOff>714375</xdr:colOff>
      <xdr:row>1</xdr:row>
      <xdr:rowOff>0</xdr:rowOff>
    </xdr:from>
    <xdr:to>
      <xdr:col>8</xdr:col>
      <xdr:colOff>219075</xdr:colOff>
      <xdr:row>1</xdr:row>
      <xdr:rowOff>0</xdr:rowOff>
    </xdr:to>
    <xdr:grpSp>
      <xdr:nvGrpSpPr>
        <xdr:cNvPr id="17" name="Grouper 27"/>
        <xdr:cNvGrpSpPr>
          <a:grpSpLocks/>
        </xdr:cNvGrpSpPr>
      </xdr:nvGrpSpPr>
      <xdr:grpSpPr bwMode="auto">
        <a:xfrm>
          <a:off x="5006975" y="939800"/>
          <a:ext cx="8394700" cy="0"/>
          <a:chOff x="25400" y="546099"/>
          <a:chExt cx="10278968" cy="508564"/>
        </a:xfrm>
      </xdr:grpSpPr>
      <xdr:grpSp>
        <xdr:nvGrpSpPr>
          <xdr:cNvPr id="18" name="Group 18"/>
          <xdr:cNvGrpSpPr>
            <a:grpSpLocks/>
          </xdr:cNvGrpSpPr>
        </xdr:nvGrpSpPr>
        <xdr:grpSpPr bwMode="auto">
          <a:xfrm>
            <a:off x="25400" y="546099"/>
            <a:ext cx="10278968" cy="508564"/>
            <a:chOff x="118" y="149"/>
            <a:chExt cx="623" cy="53"/>
          </a:xfrm>
        </xdr:grpSpPr>
        <xdr:sp macro="" textlink="">
          <xdr:nvSpPr>
            <xdr:cNvPr id="20" name="Rectangle 19"/>
            <xdr:cNvSpPr>
              <a:spLocks noChangeArrowheads="1"/>
            </xdr:cNvSpPr>
          </xdr:nvSpPr>
          <xdr:spPr bwMode="auto">
            <a:xfrm>
              <a:off x="57542839575" y="933450"/>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000" b="1" i="0" u="none" strike="noStrike" baseline="0">
                  <a:solidFill>
                    <a:srgbClr val="000000"/>
                  </a:solidFill>
                  <a:latin typeface="Verdana"/>
                  <a:ea typeface="Verdana"/>
                  <a:cs typeface="Verdana"/>
                </a:rPr>
                <a:t>Légende:</a:t>
              </a:r>
            </a:p>
          </xdr:txBody>
        </xdr:sp>
        <xdr:sp macro="" textlink="">
          <xdr:nvSpPr>
            <xdr:cNvPr id="21" name="Rectangle 20"/>
            <xdr:cNvSpPr>
              <a:spLocks noChangeArrowheads="1"/>
            </xdr:cNvSpPr>
          </xdr:nvSpPr>
          <xdr:spPr bwMode="auto">
            <a:xfrm>
              <a:off x="4276725" y="933450"/>
              <a:ext cx="0" cy="0"/>
            </a:xfrm>
            <a:prstGeom prst="rect">
              <a:avLst/>
            </a:prstGeom>
            <a:solidFill>
              <a:srgbClr val="FF66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centre Jean Bodin</a:t>
              </a:r>
            </a:p>
          </xdr:txBody>
        </xdr:sp>
        <xdr:sp macro="" textlink="">
          <xdr:nvSpPr>
            <xdr:cNvPr id="22" name="Rectangle 21"/>
            <xdr:cNvSpPr>
              <a:spLocks noChangeArrowheads="1"/>
            </xdr:cNvSpPr>
          </xdr:nvSpPr>
          <xdr:spPr bwMode="auto">
            <a:xfrm>
              <a:off x="57542839575" y="933450"/>
              <a:ext cx="0" cy="0"/>
            </a:xfrm>
            <a:prstGeom prst="rect">
              <a:avLst/>
            </a:prstGeom>
            <a:solidFill>
              <a:srgbClr val="00CCFF"/>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GRANEM</a:t>
              </a:r>
            </a:p>
          </xdr:txBody>
        </xdr:sp>
        <xdr:sp macro="" textlink="">
          <xdr:nvSpPr>
            <xdr:cNvPr id="23" name="Rectangle 22"/>
            <xdr:cNvSpPr>
              <a:spLocks noChangeArrowheads="1"/>
            </xdr:cNvSpPr>
          </xdr:nvSpPr>
          <xdr:spPr bwMode="auto">
            <a:xfrm>
              <a:off x="4276725" y="933450"/>
              <a:ext cx="0" cy="0"/>
            </a:xfrm>
            <a:prstGeom prst="rect">
              <a:avLst/>
            </a:prstGeom>
            <a:solidFill>
              <a:srgbClr val="FF0000"/>
            </a:solidFill>
            <a:ln w="9525">
              <a:solidFill>
                <a:srgbClr val="000000"/>
              </a:solidFill>
              <a:miter lim="800000"/>
              <a:headEnd/>
              <a:tailEnd/>
            </a:ln>
          </xdr:spPr>
          <xdr:txBody>
            <a:bodyPr vertOverflow="clip" wrap="square" lIns="36576" tIns="22860" rIns="0" bIns="22860" anchor="ctr" upright="1"/>
            <a:lstStyle/>
            <a:p>
              <a:pPr algn="l" rtl="0">
                <a:defRPr sz="1000"/>
              </a:pPr>
              <a:r>
                <a:rPr lang="fr-FR" sz="1100" b="1" i="0" u="none" strike="noStrike" baseline="0">
                  <a:solidFill>
                    <a:srgbClr val="000000"/>
                  </a:solidFill>
                  <a:latin typeface="Verdana"/>
                  <a:ea typeface="Verdana"/>
                  <a:cs typeface="Verdana"/>
                </a:rPr>
                <a:t>Faculté</a:t>
              </a:r>
            </a:p>
          </xdr:txBody>
        </xdr:sp>
      </xdr:grpSp>
      <xdr:sp macro="" textlink="">
        <xdr:nvSpPr>
          <xdr:cNvPr id="19" name="Rectangle 18"/>
          <xdr:cNvSpPr>
            <a:spLocks noChangeArrowheads="1"/>
          </xdr:cNvSpPr>
        </xdr:nvSpPr>
        <xdr:spPr bwMode="auto">
          <a:xfrm>
            <a:off x="21222704" y="933450"/>
            <a:ext cx="2569742" cy="0"/>
          </a:xfrm>
          <a:prstGeom prst="rect">
            <a:avLst/>
          </a:prstGeom>
          <a:solidFill>
            <a:schemeClr val="bg1"/>
          </a:solidFill>
          <a:ln w="9525">
            <a:solidFill>
              <a:srgbClr val="000000"/>
            </a:solidFill>
            <a:miter lim="800000"/>
            <a:headEnd/>
            <a:tailEnd/>
          </a:ln>
        </xdr:spPr>
        <xdr:txBody>
          <a:bodyPr wrap="square" lIns="36576"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fr-FR" sz="1100" b="1" i="0" u="none" strike="noStrike" baseline="0">
                <a:solidFill>
                  <a:srgbClr val="000000"/>
                </a:solidFill>
                <a:latin typeface="Verdana"/>
                <a:ea typeface="Verdana"/>
                <a:cs typeface="Verdana"/>
              </a:rPr>
              <a:t>Extérieur</a:t>
            </a:r>
          </a:p>
        </xdr:txBody>
      </xdr:sp>
    </xdr:grpSp>
    <xdr:clientData/>
  </xdr:twoCellAnchor>
  <xdr:twoCellAnchor editAs="oneCell">
    <xdr:from>
      <xdr:col>1</xdr:col>
      <xdr:colOff>1765300</xdr:colOff>
      <xdr:row>0</xdr:row>
      <xdr:rowOff>355600</xdr:rowOff>
    </xdr:from>
    <xdr:to>
      <xdr:col>5</xdr:col>
      <xdr:colOff>1132486</xdr:colOff>
      <xdr:row>0</xdr:row>
      <xdr:rowOff>803219</xdr:rowOff>
    </xdr:to>
    <xdr:pic>
      <xdr:nvPicPr>
        <xdr:cNvPr id="24" name="Image 23"/>
        <xdr:cNvPicPr>
          <a:picLocks noChangeAspect="1"/>
        </xdr:cNvPicPr>
      </xdr:nvPicPr>
      <xdr:blipFill>
        <a:blip xmlns:r="http://schemas.openxmlformats.org/officeDocument/2006/relationships" r:embed="rId1"/>
        <a:stretch>
          <a:fillRect/>
        </a:stretch>
      </xdr:blipFill>
      <xdr:spPr>
        <a:xfrm>
          <a:off x="3041650" y="355600"/>
          <a:ext cx="7901586" cy="44761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J58"/>
  <sheetViews>
    <sheetView zoomScale="75" workbookViewId="0">
      <pane xSplit="11" ySplit="2" topLeftCell="L3" activePane="bottomRight" state="frozen"/>
      <selection pane="topRight" activeCell="L1" sqref="L1"/>
      <selection pane="bottomLeft" activeCell="A3" sqref="A3"/>
      <selection pane="bottomRight" activeCell="J43" sqref="J43"/>
    </sheetView>
  </sheetViews>
  <sheetFormatPr baseColWidth="10" defaultRowHeight="12.75" x14ac:dyDescent="0.2"/>
  <cols>
    <col min="1" max="2" width="11.7109375" style="22" customWidth="1"/>
    <col min="3" max="4" width="11.7109375" customWidth="1"/>
    <col min="5" max="5" width="71.28515625" customWidth="1"/>
    <col min="6" max="6" width="18.7109375" customWidth="1"/>
    <col min="7" max="8" width="15.7109375" customWidth="1"/>
    <col min="9" max="11" width="12.7109375" customWidth="1"/>
    <col min="12" max="24" width="13.7109375" style="16" customWidth="1"/>
  </cols>
  <sheetData>
    <row r="1" spans="1:25" s="14" customFormat="1" ht="74.099999999999994" customHeight="1" thickBot="1" x14ac:dyDescent="0.25">
      <c r="A1" s="23">
        <f ca="1">TODAY()</f>
        <v>43276</v>
      </c>
      <c r="B1" s="513" t="s">
        <v>42</v>
      </c>
      <c r="C1" s="514"/>
      <c r="D1" s="514"/>
      <c r="E1" s="514"/>
      <c r="F1" s="514"/>
      <c r="G1" s="514"/>
      <c r="H1" s="514"/>
      <c r="I1" s="514"/>
      <c r="J1" s="514"/>
      <c r="K1" s="515"/>
      <c r="L1" s="516" t="s">
        <v>45</v>
      </c>
      <c r="M1" s="517"/>
      <c r="N1" s="516" t="s">
        <v>46</v>
      </c>
      <c r="O1" s="517"/>
      <c r="P1" s="517"/>
      <c r="Q1" s="517"/>
      <c r="R1" s="517"/>
      <c r="S1" s="517"/>
      <c r="T1" s="517"/>
      <c r="U1" s="517"/>
      <c r="V1" s="517"/>
      <c r="W1" s="517"/>
      <c r="X1" s="518"/>
      <c r="Y1" s="13"/>
    </row>
    <row r="2" spans="1:25" s="14" customFormat="1" ht="68.25" thickBot="1" x14ac:dyDescent="0.25">
      <c r="A2" s="24" t="s">
        <v>23</v>
      </c>
      <c r="B2" s="21" t="s">
        <v>25</v>
      </c>
      <c r="C2" s="17" t="s">
        <v>24</v>
      </c>
      <c r="D2" s="17" t="s">
        <v>26</v>
      </c>
      <c r="E2" s="17" t="s">
        <v>31</v>
      </c>
      <c r="F2" s="17" t="s">
        <v>58</v>
      </c>
      <c r="G2" s="17" t="s">
        <v>32</v>
      </c>
      <c r="H2" s="17" t="s">
        <v>20</v>
      </c>
      <c r="I2" s="17" t="s">
        <v>27</v>
      </c>
      <c r="J2" s="17" t="s">
        <v>28</v>
      </c>
      <c r="K2" s="18" t="s">
        <v>29</v>
      </c>
      <c r="L2" s="44" t="s">
        <v>21</v>
      </c>
      <c r="M2" s="45" t="s">
        <v>22</v>
      </c>
      <c r="N2" s="46" t="s">
        <v>15</v>
      </c>
      <c r="O2" s="47" t="s">
        <v>30</v>
      </c>
      <c r="P2" s="48" t="s">
        <v>16</v>
      </c>
      <c r="Q2" s="43" t="s">
        <v>43</v>
      </c>
      <c r="R2" s="43" t="s">
        <v>44</v>
      </c>
      <c r="S2" s="48" t="s">
        <v>17</v>
      </c>
      <c r="T2" s="48" t="s">
        <v>18</v>
      </c>
      <c r="U2" s="43" t="s">
        <v>12</v>
      </c>
      <c r="V2" s="43" t="s">
        <v>13</v>
      </c>
      <c r="W2" s="43" t="s">
        <v>14</v>
      </c>
      <c r="X2" s="49" t="s">
        <v>48</v>
      </c>
    </row>
    <row r="3" spans="1:25" s="30" customFormat="1" ht="50.1" hidden="1" customHeight="1" thickBot="1" x14ac:dyDescent="0.25">
      <c r="A3" s="93">
        <v>42378</v>
      </c>
      <c r="B3" s="36"/>
      <c r="C3" s="36"/>
      <c r="D3" s="5" t="s">
        <v>5</v>
      </c>
      <c r="E3" s="5" t="s">
        <v>130</v>
      </c>
      <c r="F3" s="36"/>
      <c r="G3" s="37"/>
      <c r="H3" s="37"/>
      <c r="I3" s="37"/>
      <c r="J3" s="5" t="s">
        <v>129</v>
      </c>
      <c r="K3" s="11" t="s">
        <v>131</v>
      </c>
      <c r="L3" s="50" t="str">
        <f t="shared" ref="L3:L58" si="0">IF(OR($D3="Journée d'Études",$D3="Colloque",$D3="Forum",$D3="Séminaire",$D3="Table Ronde"),$A3-20,IF(OR($D3="Conférence",$D3="Journée des doctorants",$D3="Workshop",$D3="Atelier",$D3="Petit Déjeuner"),$A3-7,IF($D3="Soutenance",$A3-1,IF(OR($D3="Réunion",$D3="Rentrée"),$A3,"Sans Objet"))))</f>
        <v>Sans Objet</v>
      </c>
      <c r="M3" s="51" t="str">
        <f t="shared" ref="M3:M58" si="1">IF(OR($D3="Journée d'Études",$D3="Colloque",$D3="Table Ronde",$D3="Séminaire"),$A3+2,IF(OR($D3="Conférence",$D3="Journée des doctorants",$D3="Atelier",$D3="Workshop",$D3="Petit Déjeuner",$D3="Soutenance"),$A3+1,"Sans Objet"))</f>
        <v>Sans Objet</v>
      </c>
      <c r="N3" s="52" t="str">
        <f t="shared" ref="N3:N47" si="2">IF(OR(D3="Journée d'Études",$D3="Forum",D3="Colloque",$D3="Workshop"),"septembre "&amp; YEAR(A3)-1,"Sans Objet")</f>
        <v>Sans Objet</v>
      </c>
      <c r="O3" s="52" t="str">
        <f t="shared" ref="O3:O58" si="3">IF(OR($D3="Journée d'Études",$D3="Colloque",$D3="Forum",$D3="Séminaire",$D3="Table Ronde",$D3="Conférence",$D3="Petit Déjeuner",$D3="atelier",$D3="Journée des doctorants",$D3="Workshop"),IF(MONTH($A3)&lt;9,"Décembre "&amp; YEAR($A3)-1,"Juillet "&amp; YEAR($A3)),"Sans Objet")</f>
        <v>Sans Objet</v>
      </c>
      <c r="P3" s="52" t="str">
        <f t="shared" ref="P3:P58" si="4">IF(OR($D3="Journée d'Études",$D3="Colloque",$D3="Forum",$D3="Séminaire",$D3="Table Ronde"),$A3-180,IF(OR($D3="Conférence",$D3="Journée des doctorants",$D3="Atelier",$D3="Workshop",$D3="Petit Déjeuner",$D3="Soutenance"),$A3-100,"Sans Objet"))</f>
        <v>Sans Objet</v>
      </c>
      <c r="Q3" s="52" t="str">
        <f t="shared" ref="Q3:Q58" si="5">IF(OR($D3="Journée d'Études",$D3="Colloque",$D3="Forum",$D3="Séminaire",$D3="Table Ronde"),$A3-180,IF(OR($D3="Conférence",$D3="Petit Déjeuner",$D3="Workshop"),$A3-80,"Sans Objet"))</f>
        <v>Sans Objet</v>
      </c>
      <c r="R3" s="52" t="str">
        <f t="shared" ref="R3:R58" si="6">IF(OR($D3="Journée d'Études",$D3="Colloque",$D3="Forum",$D3="Séminaire",$D3="Table Ronde"),$A3-120,"Sans Objet")</f>
        <v>Sans Objet</v>
      </c>
      <c r="S3" s="52" t="str">
        <f t="shared" ref="S3:S58" si="7">IF(OR($D3="Journée d'Études",$D3="Colloque",$D3="Forum",$D3="Séminaire",$D3="Table Ronde"),$A3-110,IF(OR($D3="Conférence",$D3="Journée des doctorants",$D3="Atelier",$D3="Workshop",$D3="Petit Déjeuner",$D3="Soutenance"),$A3-60,"Sans Objet"))</f>
        <v>Sans Objet</v>
      </c>
      <c r="T3" s="52" t="str">
        <f t="shared" ref="T3:T58" si="8">IF(OR($D3="Journée d'Études",$D3="Colloque",$D3="Forum",$D3="Séminaire",$D3="Table Ronde"),$A3-90,IF(OR($D3="Conférence",$D3="Journée des doctorants",$D3="Atelier",$D3="Workshop",$D3="Petit Déjeuner",$D3="Soutenance"),$A3-60,"Sans Objet"))</f>
        <v>Sans Objet</v>
      </c>
      <c r="U3" s="52" t="str">
        <f t="shared" ref="U3:U58" si="9">IF(OR($D3="Journée d'Études",$D3="Colloque",$D3="Forum",$D3="Séminaire",$D3="Table Ronde"),$A3-80,IF(OR($D3="Conférence",$D3="Journée des doctorants",$D3="Atelier",$D3="Workshop",$D3="Petit Déjeuner",$D3="Soutenance",$D3="Réunion",$D3="Rentrée"),$A3-30,"Sans Objet"))</f>
        <v>Sans Objet</v>
      </c>
      <c r="V3" s="52" t="str">
        <f t="shared" ref="V3:V58" si="10">IF(OR($D3="Journée d'Études",$D3="Colloque",$D3="Forum",$D3="Séminaire",$D3="Table Ronde"),$A3-80,"Sans Objet")</f>
        <v>Sans Objet</v>
      </c>
      <c r="W3" s="52" t="str">
        <f t="shared" ref="W3:W58" si="11">IF(OR($D3="Journée d'Études",$D3="Colloque",$D3="Forum",$D3="Séminaire",$D3="Table Ronde",$D3="Conférence",$D3="Petit Déjeuner",$D3="Workshop"),$A3-30,"Sans Objet")</f>
        <v>Sans Objet</v>
      </c>
      <c r="X3" s="53" t="str">
        <f t="shared" ref="X3:X47" si="12">IF(OR(D3="Journée d'Études",D3="Forum",D3="Colloque",$D3="Workshop"),$A3+180,"Sans Objet")</f>
        <v>Sans Objet</v>
      </c>
    </row>
    <row r="4" spans="1:25" s="30" customFormat="1" ht="50.1" customHeight="1" thickBot="1" x14ac:dyDescent="0.25">
      <c r="A4" s="88">
        <v>42383</v>
      </c>
      <c r="B4" s="7">
        <v>42384</v>
      </c>
      <c r="C4" s="7"/>
      <c r="D4" s="7" t="s">
        <v>149</v>
      </c>
      <c r="E4" s="7" t="s">
        <v>89</v>
      </c>
      <c r="F4" s="7" t="s">
        <v>90</v>
      </c>
      <c r="G4" s="8"/>
      <c r="H4" s="8"/>
      <c r="I4" s="8"/>
      <c r="J4" s="7" t="s">
        <v>91</v>
      </c>
      <c r="K4" s="9" t="s">
        <v>92</v>
      </c>
      <c r="L4" s="50" t="str">
        <f t="shared" si="0"/>
        <v>Sans Objet</v>
      </c>
      <c r="M4" s="51" t="str">
        <f t="shared" si="1"/>
        <v>Sans Objet</v>
      </c>
      <c r="N4" s="52" t="str">
        <f t="shared" si="2"/>
        <v>Sans Objet</v>
      </c>
      <c r="O4" s="52" t="str">
        <f t="shared" si="3"/>
        <v>Sans Objet</v>
      </c>
      <c r="P4" s="52" t="str">
        <f t="shared" si="4"/>
        <v>Sans Objet</v>
      </c>
      <c r="Q4" s="52" t="str">
        <f t="shared" si="5"/>
        <v>Sans Objet</v>
      </c>
      <c r="R4" s="52" t="str">
        <f t="shared" si="6"/>
        <v>Sans Objet</v>
      </c>
      <c r="S4" s="52" t="str">
        <f t="shared" si="7"/>
        <v>Sans Objet</v>
      </c>
      <c r="T4" s="52" t="str">
        <f t="shared" si="8"/>
        <v>Sans Objet</v>
      </c>
      <c r="U4" s="52" t="str">
        <f t="shared" si="9"/>
        <v>Sans Objet</v>
      </c>
      <c r="V4" s="52" t="str">
        <f t="shared" si="10"/>
        <v>Sans Objet</v>
      </c>
      <c r="W4" s="52" t="str">
        <f t="shared" si="11"/>
        <v>Sans Objet</v>
      </c>
      <c r="X4" s="53" t="str">
        <f t="shared" si="12"/>
        <v>Sans Objet</v>
      </c>
    </row>
    <row r="5" spans="1:25" s="30" customFormat="1" ht="50.1" hidden="1" customHeight="1" thickBot="1" x14ac:dyDescent="0.25">
      <c r="A5" s="57">
        <v>42395</v>
      </c>
      <c r="B5" s="58"/>
      <c r="C5" s="58" t="s">
        <v>119</v>
      </c>
      <c r="D5" s="58" t="s">
        <v>49</v>
      </c>
      <c r="E5" s="58" t="s">
        <v>124</v>
      </c>
      <c r="F5" s="58" t="s">
        <v>120</v>
      </c>
      <c r="G5" s="59" t="s">
        <v>121</v>
      </c>
      <c r="H5" s="59"/>
      <c r="I5" s="59"/>
      <c r="J5" s="58" t="s">
        <v>125</v>
      </c>
      <c r="K5" s="60" t="s">
        <v>118</v>
      </c>
      <c r="L5" s="50">
        <f t="shared" si="0"/>
        <v>42388</v>
      </c>
      <c r="M5" s="51">
        <f t="shared" si="1"/>
        <v>42396</v>
      </c>
      <c r="N5" s="52" t="str">
        <f t="shared" si="2"/>
        <v>Sans Objet</v>
      </c>
      <c r="O5" s="52" t="str">
        <f t="shared" si="3"/>
        <v>Décembre 2015</v>
      </c>
      <c r="P5" s="52">
        <f t="shared" si="4"/>
        <v>42295</v>
      </c>
      <c r="Q5" s="52">
        <f t="shared" si="5"/>
        <v>42315</v>
      </c>
      <c r="R5" s="52" t="str">
        <f t="shared" si="6"/>
        <v>Sans Objet</v>
      </c>
      <c r="S5" s="52">
        <f t="shared" si="7"/>
        <v>42335</v>
      </c>
      <c r="T5" s="52">
        <f t="shared" si="8"/>
        <v>42335</v>
      </c>
      <c r="U5" s="52">
        <f t="shared" si="9"/>
        <v>42365</v>
      </c>
      <c r="V5" s="52" t="str">
        <f t="shared" si="10"/>
        <v>Sans Objet</v>
      </c>
      <c r="W5" s="52">
        <f t="shared" si="11"/>
        <v>42365</v>
      </c>
      <c r="X5" s="53" t="str">
        <f t="shared" si="12"/>
        <v>Sans Objet</v>
      </c>
    </row>
    <row r="6" spans="1:25" s="30" customFormat="1" ht="50.1" hidden="1" customHeight="1" thickBot="1" x14ac:dyDescent="0.25">
      <c r="A6" s="95">
        <v>42397</v>
      </c>
      <c r="B6" s="62"/>
      <c r="C6" s="62" t="s">
        <v>136</v>
      </c>
      <c r="D6" s="62" t="s">
        <v>5</v>
      </c>
      <c r="E6" s="62" t="s">
        <v>137</v>
      </c>
      <c r="F6" s="62"/>
      <c r="G6" s="63"/>
      <c r="H6" s="63"/>
      <c r="I6" s="63"/>
      <c r="J6" s="62" t="s">
        <v>138</v>
      </c>
      <c r="K6" s="64" t="s">
        <v>54</v>
      </c>
      <c r="L6" s="50" t="str">
        <f t="shared" si="0"/>
        <v>Sans Objet</v>
      </c>
      <c r="M6" s="51" t="str">
        <f t="shared" si="1"/>
        <v>Sans Objet</v>
      </c>
      <c r="N6" s="52" t="str">
        <f t="shared" si="2"/>
        <v>Sans Objet</v>
      </c>
      <c r="O6" s="52" t="str">
        <f t="shared" si="3"/>
        <v>Sans Objet</v>
      </c>
      <c r="P6" s="52" t="str">
        <f t="shared" si="4"/>
        <v>Sans Objet</v>
      </c>
      <c r="Q6" s="52" t="str">
        <f t="shared" si="5"/>
        <v>Sans Objet</v>
      </c>
      <c r="R6" s="52" t="str">
        <f t="shared" si="6"/>
        <v>Sans Objet</v>
      </c>
      <c r="S6" s="52" t="str">
        <f t="shared" si="7"/>
        <v>Sans Objet</v>
      </c>
      <c r="T6" s="52" t="str">
        <f t="shared" si="8"/>
        <v>Sans Objet</v>
      </c>
      <c r="U6" s="52" t="str">
        <f t="shared" si="9"/>
        <v>Sans Objet</v>
      </c>
      <c r="V6" s="52" t="str">
        <f t="shared" si="10"/>
        <v>Sans Objet</v>
      </c>
      <c r="W6" s="52" t="str">
        <f t="shared" si="11"/>
        <v>Sans Objet</v>
      </c>
      <c r="X6" s="53" t="str">
        <f t="shared" si="12"/>
        <v>Sans Objet</v>
      </c>
    </row>
    <row r="7" spans="1:25" s="30" customFormat="1" ht="50.1" hidden="1" customHeight="1" thickBot="1" x14ac:dyDescent="0.25">
      <c r="A7" s="89">
        <v>42398</v>
      </c>
      <c r="B7" s="89"/>
      <c r="C7" s="89" t="s">
        <v>39</v>
      </c>
      <c r="D7" s="90" t="s">
        <v>11</v>
      </c>
      <c r="E7" s="89" t="s">
        <v>79</v>
      </c>
      <c r="F7" s="89" t="s">
        <v>47</v>
      </c>
      <c r="G7" s="91" t="s">
        <v>68</v>
      </c>
      <c r="H7" s="91"/>
      <c r="I7" s="91"/>
      <c r="J7" s="89" t="s">
        <v>80</v>
      </c>
      <c r="K7" s="92" t="s">
        <v>35</v>
      </c>
      <c r="L7" s="50">
        <f t="shared" si="0"/>
        <v>42391</v>
      </c>
      <c r="M7" s="51">
        <f t="shared" si="1"/>
        <v>42399</v>
      </c>
      <c r="N7" s="52" t="str">
        <f t="shared" si="2"/>
        <v>Sans Objet</v>
      </c>
      <c r="O7" s="52" t="str">
        <f t="shared" si="3"/>
        <v>Décembre 2015</v>
      </c>
      <c r="P7" s="52">
        <f t="shared" si="4"/>
        <v>42298</v>
      </c>
      <c r="Q7" s="52">
        <f t="shared" si="5"/>
        <v>42318</v>
      </c>
      <c r="R7" s="52" t="str">
        <f t="shared" si="6"/>
        <v>Sans Objet</v>
      </c>
      <c r="S7" s="52">
        <f t="shared" si="7"/>
        <v>42338</v>
      </c>
      <c r="T7" s="52">
        <f t="shared" si="8"/>
        <v>42338</v>
      </c>
      <c r="U7" s="52">
        <f t="shared" si="9"/>
        <v>42368</v>
      </c>
      <c r="V7" s="52" t="str">
        <f t="shared" si="10"/>
        <v>Sans Objet</v>
      </c>
      <c r="W7" s="52">
        <f t="shared" si="11"/>
        <v>42368</v>
      </c>
      <c r="X7" s="53" t="str">
        <f t="shared" si="12"/>
        <v>Sans Objet</v>
      </c>
    </row>
    <row r="8" spans="1:25" s="30" customFormat="1" ht="50.1" customHeight="1" thickBot="1" x14ac:dyDescent="0.25">
      <c r="A8" s="25">
        <v>42402</v>
      </c>
      <c r="B8" s="5"/>
      <c r="C8" s="5" t="s">
        <v>85</v>
      </c>
      <c r="D8" s="5" t="s">
        <v>156</v>
      </c>
      <c r="E8" s="5" t="s">
        <v>105</v>
      </c>
      <c r="F8" s="5" t="s">
        <v>106</v>
      </c>
      <c r="G8" s="6"/>
      <c r="H8" s="6"/>
      <c r="I8" s="6"/>
      <c r="J8" s="5" t="s">
        <v>107</v>
      </c>
      <c r="K8" s="19" t="s">
        <v>54</v>
      </c>
      <c r="L8" s="50" t="str">
        <f t="shared" si="0"/>
        <v>Sans Objet</v>
      </c>
      <c r="M8" s="51" t="str">
        <f t="shared" si="1"/>
        <v>Sans Objet</v>
      </c>
      <c r="N8" s="52" t="str">
        <f t="shared" si="2"/>
        <v>Sans Objet</v>
      </c>
      <c r="O8" s="52" t="str">
        <f t="shared" si="3"/>
        <v>Sans Objet</v>
      </c>
      <c r="P8" s="52" t="str">
        <f t="shared" si="4"/>
        <v>Sans Objet</v>
      </c>
      <c r="Q8" s="52" t="str">
        <f t="shared" si="5"/>
        <v>Sans Objet</v>
      </c>
      <c r="R8" s="52" t="str">
        <f t="shared" si="6"/>
        <v>Sans Objet</v>
      </c>
      <c r="S8" s="52" t="str">
        <f t="shared" si="7"/>
        <v>Sans Objet</v>
      </c>
      <c r="T8" s="52" t="str">
        <f t="shared" si="8"/>
        <v>Sans Objet</v>
      </c>
      <c r="U8" s="52" t="str">
        <f t="shared" si="9"/>
        <v>Sans Objet</v>
      </c>
      <c r="V8" s="52" t="str">
        <f t="shared" si="10"/>
        <v>Sans Objet</v>
      </c>
      <c r="W8" s="52" t="str">
        <f t="shared" si="11"/>
        <v>Sans Objet</v>
      </c>
      <c r="X8" s="53" t="str">
        <f t="shared" si="12"/>
        <v>Sans Objet</v>
      </c>
    </row>
    <row r="9" spans="1:25" s="30" customFormat="1" ht="50.1" customHeight="1" thickBot="1" x14ac:dyDescent="0.25">
      <c r="A9" s="25">
        <v>42403</v>
      </c>
      <c r="B9" s="5"/>
      <c r="C9" s="5" t="s">
        <v>85</v>
      </c>
      <c r="D9" s="5" t="s">
        <v>156</v>
      </c>
      <c r="E9" s="5" t="s">
        <v>139</v>
      </c>
      <c r="F9" s="5"/>
      <c r="G9" s="6"/>
      <c r="H9" s="6"/>
      <c r="I9" s="6"/>
      <c r="J9" s="5" t="s">
        <v>38</v>
      </c>
      <c r="K9" s="19" t="s">
        <v>54</v>
      </c>
      <c r="L9" s="50" t="str">
        <f t="shared" si="0"/>
        <v>Sans Objet</v>
      </c>
      <c r="M9" s="51" t="str">
        <f t="shared" si="1"/>
        <v>Sans Objet</v>
      </c>
      <c r="N9" s="52" t="str">
        <f t="shared" si="2"/>
        <v>Sans Objet</v>
      </c>
      <c r="O9" s="52" t="str">
        <f t="shared" si="3"/>
        <v>Sans Objet</v>
      </c>
      <c r="P9" s="52" t="str">
        <f t="shared" si="4"/>
        <v>Sans Objet</v>
      </c>
      <c r="Q9" s="52" t="str">
        <f t="shared" si="5"/>
        <v>Sans Objet</v>
      </c>
      <c r="R9" s="52" t="str">
        <f t="shared" si="6"/>
        <v>Sans Objet</v>
      </c>
      <c r="S9" s="52" t="str">
        <f t="shared" si="7"/>
        <v>Sans Objet</v>
      </c>
      <c r="T9" s="52" t="str">
        <f t="shared" si="8"/>
        <v>Sans Objet</v>
      </c>
      <c r="U9" s="52" t="str">
        <f t="shared" si="9"/>
        <v>Sans Objet</v>
      </c>
      <c r="V9" s="52" t="str">
        <f t="shared" si="10"/>
        <v>Sans Objet</v>
      </c>
      <c r="W9" s="52" t="str">
        <f t="shared" si="11"/>
        <v>Sans Objet</v>
      </c>
      <c r="X9" s="53" t="str">
        <f t="shared" si="12"/>
        <v>Sans Objet</v>
      </c>
    </row>
    <row r="10" spans="1:25" s="30" customFormat="1" ht="50.1" hidden="1" customHeight="1" thickBot="1" x14ac:dyDescent="0.25">
      <c r="A10" s="25">
        <v>42403</v>
      </c>
      <c r="B10" s="5"/>
      <c r="C10" s="5"/>
      <c r="D10" s="5" t="s">
        <v>5</v>
      </c>
      <c r="E10" s="5" t="s">
        <v>132</v>
      </c>
      <c r="F10" s="5"/>
      <c r="G10" s="6"/>
      <c r="H10" s="6"/>
      <c r="I10" s="6"/>
      <c r="J10" s="5" t="s">
        <v>133</v>
      </c>
      <c r="K10" s="19" t="s">
        <v>162</v>
      </c>
      <c r="L10" s="50" t="str">
        <f t="shared" si="0"/>
        <v>Sans Objet</v>
      </c>
      <c r="M10" s="51" t="str">
        <f t="shared" si="1"/>
        <v>Sans Objet</v>
      </c>
      <c r="N10" s="52" t="str">
        <f t="shared" si="2"/>
        <v>Sans Objet</v>
      </c>
      <c r="O10" s="52" t="str">
        <f t="shared" si="3"/>
        <v>Sans Objet</v>
      </c>
      <c r="P10" s="52" t="str">
        <f t="shared" si="4"/>
        <v>Sans Objet</v>
      </c>
      <c r="Q10" s="52" t="str">
        <f t="shared" si="5"/>
        <v>Sans Objet</v>
      </c>
      <c r="R10" s="52" t="str">
        <f t="shared" si="6"/>
        <v>Sans Objet</v>
      </c>
      <c r="S10" s="52" t="str">
        <f t="shared" si="7"/>
        <v>Sans Objet</v>
      </c>
      <c r="T10" s="52" t="str">
        <f t="shared" si="8"/>
        <v>Sans Objet</v>
      </c>
      <c r="U10" s="52" t="str">
        <f t="shared" si="9"/>
        <v>Sans Objet</v>
      </c>
      <c r="V10" s="52" t="str">
        <f t="shared" si="10"/>
        <v>Sans Objet</v>
      </c>
      <c r="W10" s="52" t="str">
        <f t="shared" si="11"/>
        <v>Sans Objet</v>
      </c>
      <c r="X10" s="53" t="str">
        <f t="shared" si="12"/>
        <v>Sans Objet</v>
      </c>
    </row>
    <row r="11" spans="1:25" s="30" customFormat="1" ht="50.1" hidden="1" customHeight="1" thickBot="1" x14ac:dyDescent="0.25">
      <c r="A11" s="25">
        <v>42405</v>
      </c>
      <c r="B11" s="5"/>
      <c r="C11" s="5" t="s">
        <v>85</v>
      </c>
      <c r="D11" s="5" t="s">
        <v>5</v>
      </c>
      <c r="E11" s="5" t="s">
        <v>86</v>
      </c>
      <c r="F11" s="5"/>
      <c r="G11" s="6"/>
      <c r="H11" s="6"/>
      <c r="I11" s="6"/>
      <c r="J11" s="5"/>
      <c r="K11" s="19" t="s">
        <v>54</v>
      </c>
      <c r="L11" s="50" t="str">
        <f t="shared" si="0"/>
        <v>Sans Objet</v>
      </c>
      <c r="M11" s="51" t="str">
        <f t="shared" si="1"/>
        <v>Sans Objet</v>
      </c>
      <c r="N11" s="52" t="str">
        <f t="shared" si="2"/>
        <v>Sans Objet</v>
      </c>
      <c r="O11" s="52" t="str">
        <f t="shared" si="3"/>
        <v>Sans Objet</v>
      </c>
      <c r="P11" s="52" t="str">
        <f t="shared" si="4"/>
        <v>Sans Objet</v>
      </c>
      <c r="Q11" s="52" t="str">
        <f t="shared" si="5"/>
        <v>Sans Objet</v>
      </c>
      <c r="R11" s="52" t="str">
        <f t="shared" si="6"/>
        <v>Sans Objet</v>
      </c>
      <c r="S11" s="52" t="str">
        <f t="shared" si="7"/>
        <v>Sans Objet</v>
      </c>
      <c r="T11" s="52" t="str">
        <f t="shared" si="8"/>
        <v>Sans Objet</v>
      </c>
      <c r="U11" s="52" t="str">
        <f t="shared" si="9"/>
        <v>Sans Objet</v>
      </c>
      <c r="V11" s="52" t="str">
        <f t="shared" si="10"/>
        <v>Sans Objet</v>
      </c>
      <c r="W11" s="52" t="str">
        <f t="shared" si="11"/>
        <v>Sans Objet</v>
      </c>
      <c r="X11" s="53" t="str">
        <f t="shared" si="12"/>
        <v>Sans Objet</v>
      </c>
    </row>
    <row r="12" spans="1:25" s="30" customFormat="1" ht="50.1" hidden="1" customHeight="1" thickBot="1" x14ac:dyDescent="0.25">
      <c r="A12" s="88">
        <v>42411</v>
      </c>
      <c r="B12" s="7"/>
      <c r="C12" s="7" t="s">
        <v>81</v>
      </c>
      <c r="D12" s="7" t="s">
        <v>3</v>
      </c>
      <c r="E12" s="7" t="s">
        <v>112</v>
      </c>
      <c r="F12" s="7" t="s">
        <v>109</v>
      </c>
      <c r="G12" s="8" t="s">
        <v>110</v>
      </c>
      <c r="H12" s="8" t="s">
        <v>111</v>
      </c>
      <c r="I12" s="8"/>
      <c r="J12" s="7" t="s">
        <v>69</v>
      </c>
      <c r="K12" s="9" t="s">
        <v>37</v>
      </c>
      <c r="L12" s="50">
        <f t="shared" si="0"/>
        <v>42404</v>
      </c>
      <c r="M12" s="51">
        <f t="shared" si="1"/>
        <v>42412</v>
      </c>
      <c r="N12" s="52" t="str">
        <f t="shared" si="2"/>
        <v>Sans Objet</v>
      </c>
      <c r="O12" s="52" t="str">
        <f t="shared" si="3"/>
        <v>Décembre 2015</v>
      </c>
      <c r="P12" s="52">
        <f t="shared" si="4"/>
        <v>42311</v>
      </c>
      <c r="Q12" s="52">
        <f t="shared" si="5"/>
        <v>42331</v>
      </c>
      <c r="R12" s="52" t="str">
        <f t="shared" si="6"/>
        <v>Sans Objet</v>
      </c>
      <c r="S12" s="52">
        <f t="shared" si="7"/>
        <v>42351</v>
      </c>
      <c r="T12" s="52">
        <f t="shared" si="8"/>
        <v>42351</v>
      </c>
      <c r="U12" s="52">
        <f t="shared" si="9"/>
        <v>42381</v>
      </c>
      <c r="V12" s="52" t="str">
        <f t="shared" si="10"/>
        <v>Sans Objet</v>
      </c>
      <c r="W12" s="52">
        <f t="shared" si="11"/>
        <v>42381</v>
      </c>
      <c r="X12" s="53" t="str">
        <f t="shared" si="12"/>
        <v>Sans Objet</v>
      </c>
    </row>
    <row r="13" spans="1:25" s="30" customFormat="1" ht="50.1" hidden="1" customHeight="1" thickBot="1" x14ac:dyDescent="0.25">
      <c r="A13" s="3">
        <v>42411</v>
      </c>
      <c r="B13" s="3"/>
      <c r="C13" s="3" t="s">
        <v>161</v>
      </c>
      <c r="D13" s="20" t="s">
        <v>0</v>
      </c>
      <c r="E13" s="3" t="s">
        <v>160</v>
      </c>
      <c r="F13" s="3" t="s">
        <v>159</v>
      </c>
      <c r="G13" s="4"/>
      <c r="H13" s="4"/>
      <c r="I13" s="4"/>
      <c r="J13" s="3" t="s">
        <v>51</v>
      </c>
      <c r="K13" s="10" t="s">
        <v>35</v>
      </c>
      <c r="L13" s="50">
        <f t="shared" si="0"/>
        <v>42391</v>
      </c>
      <c r="M13" s="51">
        <f t="shared" si="1"/>
        <v>42413</v>
      </c>
      <c r="N13" s="52" t="str">
        <f t="shared" si="2"/>
        <v>Sans Objet</v>
      </c>
      <c r="O13" s="52" t="str">
        <f t="shared" si="3"/>
        <v>Décembre 2015</v>
      </c>
      <c r="P13" s="52">
        <f t="shared" si="4"/>
        <v>42231</v>
      </c>
      <c r="Q13" s="52">
        <f t="shared" si="5"/>
        <v>42231</v>
      </c>
      <c r="R13" s="52">
        <f t="shared" si="6"/>
        <v>42291</v>
      </c>
      <c r="S13" s="52">
        <f t="shared" si="7"/>
        <v>42301</v>
      </c>
      <c r="T13" s="52">
        <f t="shared" si="8"/>
        <v>42321</v>
      </c>
      <c r="U13" s="52">
        <f t="shared" si="9"/>
        <v>42331</v>
      </c>
      <c r="V13" s="52">
        <f t="shared" si="10"/>
        <v>42331</v>
      </c>
      <c r="W13" s="52">
        <f t="shared" si="11"/>
        <v>42381</v>
      </c>
      <c r="X13" s="53" t="str">
        <f t="shared" si="12"/>
        <v>Sans Objet</v>
      </c>
    </row>
    <row r="14" spans="1:25" s="30" customFormat="1" ht="50.1" hidden="1" customHeight="1" thickBot="1" x14ac:dyDescent="0.25">
      <c r="A14" s="83"/>
      <c r="B14" s="84"/>
      <c r="C14" s="84"/>
      <c r="D14" s="28"/>
      <c r="E14" s="28" t="s">
        <v>76</v>
      </c>
      <c r="F14" s="84"/>
      <c r="G14" s="85"/>
      <c r="H14" s="85"/>
      <c r="I14" s="85"/>
      <c r="J14" s="84"/>
      <c r="K14" s="86"/>
      <c r="L14" s="50" t="str">
        <f t="shared" si="0"/>
        <v>Sans Objet</v>
      </c>
      <c r="M14" s="51" t="str">
        <f t="shared" si="1"/>
        <v>Sans Objet</v>
      </c>
      <c r="N14" s="52" t="str">
        <f t="shared" si="2"/>
        <v>Sans Objet</v>
      </c>
      <c r="O14" s="52" t="str">
        <f t="shared" si="3"/>
        <v>Sans Objet</v>
      </c>
      <c r="P14" s="52" t="str">
        <f t="shared" si="4"/>
        <v>Sans Objet</v>
      </c>
      <c r="Q14" s="52" t="str">
        <f t="shared" si="5"/>
        <v>Sans Objet</v>
      </c>
      <c r="R14" s="52" t="str">
        <f t="shared" si="6"/>
        <v>Sans Objet</v>
      </c>
      <c r="S14" s="52" t="str">
        <f t="shared" si="7"/>
        <v>Sans Objet</v>
      </c>
      <c r="T14" s="52" t="str">
        <f t="shared" si="8"/>
        <v>Sans Objet</v>
      </c>
      <c r="U14" s="52" t="str">
        <f t="shared" si="9"/>
        <v>Sans Objet</v>
      </c>
      <c r="V14" s="52" t="str">
        <f t="shared" si="10"/>
        <v>Sans Objet</v>
      </c>
      <c r="W14" s="52" t="str">
        <f t="shared" si="11"/>
        <v>Sans Objet</v>
      </c>
      <c r="X14" s="53" t="str">
        <f t="shared" si="12"/>
        <v>Sans Objet</v>
      </c>
    </row>
    <row r="15" spans="1:25" s="30" customFormat="1" ht="50.1" hidden="1" customHeight="1" thickBot="1" x14ac:dyDescent="0.25">
      <c r="A15" s="3">
        <v>42426</v>
      </c>
      <c r="B15" s="3"/>
      <c r="C15" s="3" t="s">
        <v>39</v>
      </c>
      <c r="D15" s="20" t="s">
        <v>11</v>
      </c>
      <c r="E15" s="3" t="s">
        <v>171</v>
      </c>
      <c r="F15" s="3" t="s">
        <v>47</v>
      </c>
      <c r="G15" s="4" t="s">
        <v>170</v>
      </c>
      <c r="H15" s="4"/>
      <c r="I15" s="4"/>
      <c r="J15" s="3" t="s">
        <v>51</v>
      </c>
      <c r="K15" s="10" t="s">
        <v>35</v>
      </c>
      <c r="L15" s="50">
        <f t="shared" si="0"/>
        <v>42419</v>
      </c>
      <c r="M15" s="51">
        <f t="shared" si="1"/>
        <v>42427</v>
      </c>
      <c r="N15" s="52" t="str">
        <f t="shared" si="2"/>
        <v>Sans Objet</v>
      </c>
      <c r="O15" s="52" t="str">
        <f t="shared" si="3"/>
        <v>Décembre 2015</v>
      </c>
      <c r="P15" s="52">
        <f t="shared" si="4"/>
        <v>42326</v>
      </c>
      <c r="Q15" s="52">
        <f t="shared" si="5"/>
        <v>42346</v>
      </c>
      <c r="R15" s="52" t="str">
        <f t="shared" si="6"/>
        <v>Sans Objet</v>
      </c>
      <c r="S15" s="52">
        <f t="shared" si="7"/>
        <v>42366</v>
      </c>
      <c r="T15" s="52">
        <f t="shared" si="8"/>
        <v>42366</v>
      </c>
      <c r="U15" s="52">
        <f t="shared" si="9"/>
        <v>42396</v>
      </c>
      <c r="V15" s="52" t="str">
        <f t="shared" si="10"/>
        <v>Sans Objet</v>
      </c>
      <c r="W15" s="52">
        <f t="shared" si="11"/>
        <v>42396</v>
      </c>
      <c r="X15" s="53" t="str">
        <f t="shared" si="12"/>
        <v>Sans Objet</v>
      </c>
    </row>
    <row r="16" spans="1:25" s="30" customFormat="1" ht="50.1" hidden="1" customHeight="1" thickBot="1" x14ac:dyDescent="0.25">
      <c r="A16" s="83">
        <v>42427</v>
      </c>
      <c r="B16" s="84"/>
      <c r="C16" s="84"/>
      <c r="D16" s="28" t="s">
        <v>5</v>
      </c>
      <c r="E16" s="28" t="s">
        <v>163</v>
      </c>
      <c r="F16" s="84"/>
      <c r="G16" s="85"/>
      <c r="H16" s="85"/>
      <c r="I16" s="85"/>
      <c r="J16" s="84"/>
      <c r="K16" s="86" t="s">
        <v>75</v>
      </c>
      <c r="L16" s="50" t="str">
        <f t="shared" si="0"/>
        <v>Sans Objet</v>
      </c>
      <c r="M16" s="51" t="str">
        <f t="shared" si="1"/>
        <v>Sans Objet</v>
      </c>
      <c r="N16" s="52" t="str">
        <f t="shared" si="2"/>
        <v>Sans Objet</v>
      </c>
      <c r="O16" s="52" t="str">
        <f t="shared" si="3"/>
        <v>Sans Objet</v>
      </c>
      <c r="P16" s="52" t="str">
        <f t="shared" si="4"/>
        <v>Sans Objet</v>
      </c>
      <c r="Q16" s="52" t="str">
        <f t="shared" si="5"/>
        <v>Sans Objet</v>
      </c>
      <c r="R16" s="52" t="str">
        <f t="shared" si="6"/>
        <v>Sans Objet</v>
      </c>
      <c r="S16" s="52" t="str">
        <f t="shared" si="7"/>
        <v>Sans Objet</v>
      </c>
      <c r="T16" s="52" t="str">
        <f t="shared" si="8"/>
        <v>Sans Objet</v>
      </c>
      <c r="U16" s="52" t="str">
        <f t="shared" si="9"/>
        <v>Sans Objet</v>
      </c>
      <c r="V16" s="52" t="str">
        <f t="shared" si="10"/>
        <v>Sans Objet</v>
      </c>
      <c r="W16" s="52" t="str">
        <f t="shared" si="11"/>
        <v>Sans Objet</v>
      </c>
      <c r="X16" s="53" t="str">
        <f t="shared" si="12"/>
        <v>Sans Objet</v>
      </c>
    </row>
    <row r="17" spans="1:36" s="30" customFormat="1" ht="50.1" hidden="1" customHeight="1" thickBot="1" x14ac:dyDescent="0.25">
      <c r="A17" s="3">
        <v>42433</v>
      </c>
      <c r="B17" s="3"/>
      <c r="C17" s="3" t="s">
        <v>218</v>
      </c>
      <c r="D17" s="20" t="s">
        <v>0</v>
      </c>
      <c r="E17" s="3" t="s">
        <v>216</v>
      </c>
      <c r="F17" s="3" t="s">
        <v>214</v>
      </c>
      <c r="G17" s="4"/>
      <c r="H17" s="4"/>
      <c r="I17" s="4"/>
      <c r="J17" s="3" t="s">
        <v>217</v>
      </c>
      <c r="K17" s="10" t="s">
        <v>35</v>
      </c>
      <c r="L17" s="50">
        <f t="shared" si="0"/>
        <v>42413</v>
      </c>
      <c r="M17" s="51">
        <f t="shared" si="1"/>
        <v>42435</v>
      </c>
      <c r="N17" s="52" t="str">
        <f t="shared" si="2"/>
        <v>Sans Objet</v>
      </c>
      <c r="O17" s="52" t="str">
        <f t="shared" si="3"/>
        <v>Décembre 2015</v>
      </c>
      <c r="P17" s="52">
        <f t="shared" si="4"/>
        <v>42253</v>
      </c>
      <c r="Q17" s="52">
        <f t="shared" si="5"/>
        <v>42253</v>
      </c>
      <c r="R17" s="52">
        <f t="shared" si="6"/>
        <v>42313</v>
      </c>
      <c r="S17" s="52">
        <f t="shared" si="7"/>
        <v>42323</v>
      </c>
      <c r="T17" s="52">
        <f t="shared" si="8"/>
        <v>42343</v>
      </c>
      <c r="U17" s="52">
        <f t="shared" si="9"/>
        <v>42353</v>
      </c>
      <c r="V17" s="52">
        <f t="shared" si="10"/>
        <v>42353</v>
      </c>
      <c r="W17" s="52">
        <f t="shared" si="11"/>
        <v>42403</v>
      </c>
      <c r="X17" s="53" t="str">
        <f t="shared" si="12"/>
        <v>Sans Objet</v>
      </c>
    </row>
    <row r="18" spans="1:36" s="30" customFormat="1" ht="50.1" hidden="1" customHeight="1" thickBot="1" x14ac:dyDescent="0.25">
      <c r="A18" s="3">
        <v>42436</v>
      </c>
      <c r="B18" s="3"/>
      <c r="C18" s="3" t="s">
        <v>211</v>
      </c>
      <c r="D18" s="20" t="s">
        <v>0</v>
      </c>
      <c r="E18" s="3" t="s">
        <v>213</v>
      </c>
      <c r="F18" s="3" t="s">
        <v>74</v>
      </c>
      <c r="G18" s="4"/>
      <c r="H18" s="4"/>
      <c r="I18" s="4"/>
      <c r="J18" s="3" t="s">
        <v>212</v>
      </c>
      <c r="K18" s="10" t="s">
        <v>35</v>
      </c>
      <c r="L18" s="50">
        <f t="shared" si="0"/>
        <v>42416</v>
      </c>
      <c r="M18" s="51">
        <f t="shared" si="1"/>
        <v>42438</v>
      </c>
      <c r="N18" s="52" t="str">
        <f t="shared" si="2"/>
        <v>Sans Objet</v>
      </c>
      <c r="O18" s="52" t="str">
        <f t="shared" si="3"/>
        <v>Décembre 2015</v>
      </c>
      <c r="P18" s="52">
        <f t="shared" si="4"/>
        <v>42256</v>
      </c>
      <c r="Q18" s="52">
        <f t="shared" si="5"/>
        <v>42256</v>
      </c>
      <c r="R18" s="52">
        <f t="shared" si="6"/>
        <v>42316</v>
      </c>
      <c r="S18" s="52">
        <f t="shared" si="7"/>
        <v>42326</v>
      </c>
      <c r="T18" s="52">
        <f t="shared" si="8"/>
        <v>42346</v>
      </c>
      <c r="U18" s="52">
        <f t="shared" si="9"/>
        <v>42356</v>
      </c>
      <c r="V18" s="52">
        <f t="shared" si="10"/>
        <v>42356</v>
      </c>
      <c r="W18" s="52">
        <f t="shared" si="11"/>
        <v>42406</v>
      </c>
      <c r="X18" s="53" t="str">
        <f t="shared" si="12"/>
        <v>Sans Objet</v>
      </c>
    </row>
    <row r="19" spans="1:36" s="30" customFormat="1" ht="50.1" hidden="1" customHeight="1" thickBot="1" x14ac:dyDescent="0.25">
      <c r="A19" s="94">
        <v>42437</v>
      </c>
      <c r="B19" s="36">
        <v>42438</v>
      </c>
      <c r="C19" s="5" t="s">
        <v>85</v>
      </c>
      <c r="D19" s="5" t="s">
        <v>5</v>
      </c>
      <c r="E19" s="5" t="s">
        <v>134</v>
      </c>
      <c r="F19" s="36"/>
      <c r="G19" s="37"/>
      <c r="H19" s="37"/>
      <c r="I19" s="37"/>
      <c r="J19" s="5" t="s">
        <v>135</v>
      </c>
      <c r="K19" s="11" t="s">
        <v>162</v>
      </c>
      <c r="L19" s="50" t="str">
        <f t="shared" si="0"/>
        <v>Sans Objet</v>
      </c>
      <c r="M19" s="51" t="str">
        <f t="shared" si="1"/>
        <v>Sans Objet</v>
      </c>
      <c r="N19" s="52" t="str">
        <f t="shared" si="2"/>
        <v>Sans Objet</v>
      </c>
      <c r="O19" s="52" t="str">
        <f t="shared" si="3"/>
        <v>Sans Objet</v>
      </c>
      <c r="P19" s="52" t="str">
        <f t="shared" si="4"/>
        <v>Sans Objet</v>
      </c>
      <c r="Q19" s="52" t="str">
        <f t="shared" si="5"/>
        <v>Sans Objet</v>
      </c>
      <c r="R19" s="52" t="str">
        <f t="shared" si="6"/>
        <v>Sans Objet</v>
      </c>
      <c r="S19" s="52" t="str">
        <f t="shared" si="7"/>
        <v>Sans Objet</v>
      </c>
      <c r="T19" s="52" t="str">
        <f t="shared" si="8"/>
        <v>Sans Objet</v>
      </c>
      <c r="U19" s="52" t="str">
        <f t="shared" si="9"/>
        <v>Sans Objet</v>
      </c>
      <c r="V19" s="52" t="str">
        <f t="shared" si="10"/>
        <v>Sans Objet</v>
      </c>
      <c r="W19" s="52" t="str">
        <f t="shared" si="11"/>
        <v>Sans Objet</v>
      </c>
      <c r="X19" s="53" t="str">
        <f t="shared" si="12"/>
        <v>Sans Objet</v>
      </c>
    </row>
    <row r="20" spans="1:36" s="1" customFormat="1" ht="50.1" hidden="1" customHeight="1" thickBot="1" x14ac:dyDescent="0.25">
      <c r="A20" s="65" t="s">
        <v>219</v>
      </c>
      <c r="B20" s="81"/>
      <c r="C20" s="74" t="s">
        <v>85</v>
      </c>
      <c r="D20" s="74" t="s">
        <v>73</v>
      </c>
      <c r="E20" s="74" t="s">
        <v>157</v>
      </c>
      <c r="F20" s="74" t="s">
        <v>215</v>
      </c>
      <c r="G20" s="67" t="s">
        <v>108</v>
      </c>
      <c r="H20" s="67"/>
      <c r="I20" s="67"/>
      <c r="J20" s="74" t="s">
        <v>146</v>
      </c>
      <c r="K20" s="68" t="s">
        <v>35</v>
      </c>
      <c r="L20" s="50" t="e">
        <f t="shared" si="0"/>
        <v>#VALUE!</v>
      </c>
      <c r="M20" s="51" t="e">
        <f t="shared" si="1"/>
        <v>#VALUE!</v>
      </c>
      <c r="N20" s="52" t="e">
        <f t="shared" si="2"/>
        <v>#VALUE!</v>
      </c>
      <c r="O20" s="52" t="e">
        <f t="shared" si="3"/>
        <v>#VALUE!</v>
      </c>
      <c r="P20" s="52" t="e">
        <f t="shared" si="4"/>
        <v>#VALUE!</v>
      </c>
      <c r="Q20" s="52" t="e">
        <f t="shared" si="5"/>
        <v>#VALUE!</v>
      </c>
      <c r="R20" s="52" t="str">
        <f t="shared" si="6"/>
        <v>Sans Objet</v>
      </c>
      <c r="S20" s="52" t="e">
        <f t="shared" si="7"/>
        <v>#VALUE!</v>
      </c>
      <c r="T20" s="52" t="e">
        <f t="shared" si="8"/>
        <v>#VALUE!</v>
      </c>
      <c r="U20" s="52" t="e">
        <f t="shared" si="9"/>
        <v>#VALUE!</v>
      </c>
      <c r="V20" s="52" t="str">
        <f t="shared" si="10"/>
        <v>Sans Objet</v>
      </c>
      <c r="W20" s="52" t="e">
        <f t="shared" si="11"/>
        <v>#VALUE!</v>
      </c>
      <c r="X20" s="53" t="e">
        <f t="shared" si="12"/>
        <v>#VALUE!</v>
      </c>
      <c r="Y20" s="14"/>
    </row>
    <row r="21" spans="1:36" s="34" customFormat="1" ht="50.1" customHeight="1" thickBot="1" x14ac:dyDescent="0.25">
      <c r="A21" s="29">
        <v>42440</v>
      </c>
      <c r="B21" s="31">
        <v>42440</v>
      </c>
      <c r="C21" s="7" t="s">
        <v>115</v>
      </c>
      <c r="D21" s="31" t="s">
        <v>10</v>
      </c>
      <c r="E21" s="7" t="s">
        <v>178</v>
      </c>
      <c r="F21" s="31" t="s">
        <v>7</v>
      </c>
      <c r="G21" s="8" t="s">
        <v>113</v>
      </c>
      <c r="H21" s="33"/>
      <c r="I21" s="33"/>
      <c r="J21" s="7" t="s">
        <v>101</v>
      </c>
      <c r="K21" s="32" t="s">
        <v>37</v>
      </c>
      <c r="L21" s="50">
        <f t="shared" si="0"/>
        <v>42420</v>
      </c>
      <c r="M21" s="51">
        <f t="shared" si="1"/>
        <v>42442</v>
      </c>
      <c r="N21" s="52" t="str">
        <f t="shared" si="2"/>
        <v>septembre 2015</v>
      </c>
      <c r="O21" s="52" t="str">
        <f t="shared" si="3"/>
        <v>Décembre 2015</v>
      </c>
      <c r="P21" s="52">
        <f t="shared" si="4"/>
        <v>42260</v>
      </c>
      <c r="Q21" s="52">
        <f t="shared" si="5"/>
        <v>42260</v>
      </c>
      <c r="R21" s="52">
        <f t="shared" si="6"/>
        <v>42320</v>
      </c>
      <c r="S21" s="52">
        <f t="shared" si="7"/>
        <v>42330</v>
      </c>
      <c r="T21" s="52">
        <f t="shared" si="8"/>
        <v>42350</v>
      </c>
      <c r="U21" s="52">
        <f t="shared" si="9"/>
        <v>42360</v>
      </c>
      <c r="V21" s="52">
        <f t="shared" si="10"/>
        <v>42360</v>
      </c>
      <c r="W21" s="52">
        <f t="shared" si="11"/>
        <v>42410</v>
      </c>
      <c r="X21" s="53">
        <f t="shared" si="12"/>
        <v>42620</v>
      </c>
      <c r="Y21" s="30"/>
    </row>
    <row r="22" spans="1:36" s="34" customFormat="1" ht="50.1" hidden="1" customHeight="1" thickBot="1" x14ac:dyDescent="0.25">
      <c r="A22" s="57">
        <v>42445</v>
      </c>
      <c r="B22" s="58"/>
      <c r="C22" s="58" t="s">
        <v>119</v>
      </c>
      <c r="D22" s="58" t="s">
        <v>49</v>
      </c>
      <c r="E22" s="58" t="s">
        <v>122</v>
      </c>
      <c r="F22" s="58" t="s">
        <v>120</v>
      </c>
      <c r="G22" s="59" t="s">
        <v>121</v>
      </c>
      <c r="H22" s="59"/>
      <c r="I22" s="59"/>
      <c r="J22" s="58" t="s">
        <v>125</v>
      </c>
      <c r="K22" s="60" t="s">
        <v>118</v>
      </c>
      <c r="L22" s="50">
        <f t="shared" si="0"/>
        <v>42438</v>
      </c>
      <c r="M22" s="51">
        <f t="shared" si="1"/>
        <v>42446</v>
      </c>
      <c r="N22" s="52" t="str">
        <f t="shared" si="2"/>
        <v>Sans Objet</v>
      </c>
      <c r="O22" s="52" t="str">
        <f t="shared" si="3"/>
        <v>Décembre 2015</v>
      </c>
      <c r="P22" s="52">
        <f t="shared" si="4"/>
        <v>42345</v>
      </c>
      <c r="Q22" s="52">
        <f t="shared" si="5"/>
        <v>42365</v>
      </c>
      <c r="R22" s="52" t="str">
        <f t="shared" si="6"/>
        <v>Sans Objet</v>
      </c>
      <c r="S22" s="52">
        <f t="shared" si="7"/>
        <v>42385</v>
      </c>
      <c r="T22" s="52">
        <f t="shared" si="8"/>
        <v>42385</v>
      </c>
      <c r="U22" s="52">
        <f t="shared" si="9"/>
        <v>42415</v>
      </c>
      <c r="V22" s="52" t="str">
        <f t="shared" si="10"/>
        <v>Sans Objet</v>
      </c>
      <c r="W22" s="52">
        <f t="shared" si="11"/>
        <v>42415</v>
      </c>
      <c r="X22" s="53" t="str">
        <f t="shared" si="12"/>
        <v>Sans Objet</v>
      </c>
      <c r="Y22" s="30"/>
    </row>
    <row r="23" spans="1:36" s="34" customFormat="1" ht="50.1" hidden="1" customHeight="1" thickBot="1" x14ac:dyDescent="0.25">
      <c r="A23" s="61">
        <v>42448</v>
      </c>
      <c r="B23" s="62"/>
      <c r="C23" s="62" t="s">
        <v>143</v>
      </c>
      <c r="D23" s="62" t="s">
        <v>5</v>
      </c>
      <c r="E23" s="62" t="s">
        <v>144</v>
      </c>
      <c r="F23" s="62"/>
      <c r="G23" s="63"/>
      <c r="H23" s="63"/>
      <c r="I23" s="63"/>
      <c r="J23" s="96" t="s">
        <v>145</v>
      </c>
      <c r="K23" s="64" t="s">
        <v>54</v>
      </c>
      <c r="L23" s="50" t="str">
        <f t="shared" si="0"/>
        <v>Sans Objet</v>
      </c>
      <c r="M23" s="51" t="str">
        <f t="shared" si="1"/>
        <v>Sans Objet</v>
      </c>
      <c r="N23" s="52" t="str">
        <f t="shared" si="2"/>
        <v>Sans Objet</v>
      </c>
      <c r="O23" s="52" t="str">
        <f t="shared" si="3"/>
        <v>Sans Objet</v>
      </c>
      <c r="P23" s="52" t="str">
        <f t="shared" si="4"/>
        <v>Sans Objet</v>
      </c>
      <c r="Q23" s="52" t="str">
        <f t="shared" si="5"/>
        <v>Sans Objet</v>
      </c>
      <c r="R23" s="52" t="str">
        <f t="shared" si="6"/>
        <v>Sans Objet</v>
      </c>
      <c r="S23" s="52" t="str">
        <f t="shared" si="7"/>
        <v>Sans Objet</v>
      </c>
      <c r="T23" s="52" t="str">
        <f t="shared" si="8"/>
        <v>Sans Objet</v>
      </c>
      <c r="U23" s="52" t="str">
        <f t="shared" si="9"/>
        <v>Sans Objet</v>
      </c>
      <c r="V23" s="52" t="str">
        <f t="shared" si="10"/>
        <v>Sans Objet</v>
      </c>
      <c r="W23" s="52" t="str">
        <f t="shared" si="11"/>
        <v>Sans Objet</v>
      </c>
      <c r="X23" s="53" t="str">
        <f t="shared" si="12"/>
        <v>Sans Objet</v>
      </c>
      <c r="Y23" s="30"/>
    </row>
    <row r="24" spans="1:36" s="30" customFormat="1" ht="50.1" hidden="1" customHeight="1" thickBot="1" x14ac:dyDescent="0.25">
      <c r="A24" s="26">
        <v>42451</v>
      </c>
      <c r="B24" s="31"/>
      <c r="C24" s="7" t="s">
        <v>150</v>
      </c>
      <c r="D24" s="7" t="s">
        <v>3</v>
      </c>
      <c r="E24" s="7" t="s">
        <v>151</v>
      </c>
      <c r="F24" s="7" t="s">
        <v>154</v>
      </c>
      <c r="G24" s="8" t="s">
        <v>114</v>
      </c>
      <c r="H24" s="8" t="s">
        <v>152</v>
      </c>
      <c r="I24" s="33"/>
      <c r="J24" s="7" t="s">
        <v>153</v>
      </c>
      <c r="K24" s="32" t="s">
        <v>37</v>
      </c>
      <c r="L24" s="50">
        <f t="shared" si="0"/>
        <v>42444</v>
      </c>
      <c r="M24" s="51">
        <f t="shared" si="1"/>
        <v>42452</v>
      </c>
      <c r="N24" s="52" t="str">
        <f t="shared" si="2"/>
        <v>Sans Objet</v>
      </c>
      <c r="O24" s="52" t="str">
        <f t="shared" si="3"/>
        <v>Décembre 2015</v>
      </c>
      <c r="P24" s="52">
        <f t="shared" si="4"/>
        <v>42351</v>
      </c>
      <c r="Q24" s="52">
        <f t="shared" si="5"/>
        <v>42371</v>
      </c>
      <c r="R24" s="52" t="str">
        <f t="shared" si="6"/>
        <v>Sans Objet</v>
      </c>
      <c r="S24" s="52">
        <f t="shared" si="7"/>
        <v>42391</v>
      </c>
      <c r="T24" s="52">
        <f t="shared" si="8"/>
        <v>42391</v>
      </c>
      <c r="U24" s="52">
        <f t="shared" si="9"/>
        <v>42421</v>
      </c>
      <c r="V24" s="52" t="str">
        <f t="shared" si="10"/>
        <v>Sans Objet</v>
      </c>
      <c r="W24" s="52">
        <f t="shared" si="11"/>
        <v>42421</v>
      </c>
      <c r="X24" s="53" t="str">
        <f t="shared" si="12"/>
        <v>Sans Objet</v>
      </c>
    </row>
    <row r="25" spans="1:36" s="34" customFormat="1" ht="50.1" hidden="1" customHeight="1" thickBot="1" x14ac:dyDescent="0.25">
      <c r="A25" s="61">
        <v>42452</v>
      </c>
      <c r="B25" s="62">
        <v>42454</v>
      </c>
      <c r="C25" s="62" t="s">
        <v>85</v>
      </c>
      <c r="D25" s="62" t="s">
        <v>5</v>
      </c>
      <c r="E25" s="62" t="s">
        <v>140</v>
      </c>
      <c r="F25" s="62"/>
      <c r="G25" s="63"/>
      <c r="H25" s="63"/>
      <c r="I25" s="63"/>
      <c r="J25" s="62" t="s">
        <v>141</v>
      </c>
      <c r="K25" s="64" t="s">
        <v>54</v>
      </c>
      <c r="L25" s="50" t="str">
        <f t="shared" si="0"/>
        <v>Sans Objet</v>
      </c>
      <c r="M25" s="51" t="str">
        <f t="shared" si="1"/>
        <v>Sans Objet</v>
      </c>
      <c r="N25" s="52" t="str">
        <f t="shared" si="2"/>
        <v>Sans Objet</v>
      </c>
      <c r="O25" s="52" t="str">
        <f t="shared" si="3"/>
        <v>Sans Objet</v>
      </c>
      <c r="P25" s="52" t="str">
        <f t="shared" si="4"/>
        <v>Sans Objet</v>
      </c>
      <c r="Q25" s="52" t="str">
        <f t="shared" si="5"/>
        <v>Sans Objet</v>
      </c>
      <c r="R25" s="52" t="str">
        <f t="shared" si="6"/>
        <v>Sans Objet</v>
      </c>
      <c r="S25" s="52" t="str">
        <f t="shared" si="7"/>
        <v>Sans Objet</v>
      </c>
      <c r="T25" s="52" t="str">
        <f t="shared" si="8"/>
        <v>Sans Objet</v>
      </c>
      <c r="U25" s="52" t="str">
        <f t="shared" si="9"/>
        <v>Sans Objet</v>
      </c>
      <c r="V25" s="52" t="str">
        <f t="shared" si="10"/>
        <v>Sans Objet</v>
      </c>
      <c r="W25" s="52" t="str">
        <f t="shared" si="11"/>
        <v>Sans Objet</v>
      </c>
      <c r="X25" s="53" t="str">
        <f t="shared" si="12"/>
        <v>Sans Objet</v>
      </c>
      <c r="Y25" s="30"/>
    </row>
    <row r="26" spans="1:36" s="30" customFormat="1" ht="50.1" customHeight="1" thickBot="1" x14ac:dyDescent="0.25">
      <c r="A26" s="26">
        <v>42453</v>
      </c>
      <c r="B26" s="31">
        <v>42453</v>
      </c>
      <c r="C26" s="31" t="s">
        <v>82</v>
      </c>
      <c r="D26" s="31" t="s">
        <v>10</v>
      </c>
      <c r="E26" s="7" t="s">
        <v>78</v>
      </c>
      <c r="F26" s="31" t="s">
        <v>41</v>
      </c>
      <c r="G26" s="8" t="s">
        <v>114</v>
      </c>
      <c r="H26" s="33" t="s">
        <v>83</v>
      </c>
      <c r="I26" s="33"/>
      <c r="J26" s="7" t="s">
        <v>102</v>
      </c>
      <c r="K26" s="32" t="s">
        <v>37</v>
      </c>
      <c r="L26" s="50">
        <f t="shared" si="0"/>
        <v>42433</v>
      </c>
      <c r="M26" s="51">
        <f t="shared" si="1"/>
        <v>42455</v>
      </c>
      <c r="N26" s="52" t="str">
        <f t="shared" si="2"/>
        <v>septembre 2015</v>
      </c>
      <c r="O26" s="52" t="str">
        <f t="shared" si="3"/>
        <v>Décembre 2015</v>
      </c>
      <c r="P26" s="52">
        <f t="shared" si="4"/>
        <v>42273</v>
      </c>
      <c r="Q26" s="52">
        <f t="shared" si="5"/>
        <v>42273</v>
      </c>
      <c r="R26" s="52">
        <f t="shared" si="6"/>
        <v>42333</v>
      </c>
      <c r="S26" s="52">
        <f t="shared" si="7"/>
        <v>42343</v>
      </c>
      <c r="T26" s="52">
        <f t="shared" si="8"/>
        <v>42363</v>
      </c>
      <c r="U26" s="52">
        <f t="shared" si="9"/>
        <v>42373</v>
      </c>
      <c r="V26" s="52">
        <f t="shared" si="10"/>
        <v>42373</v>
      </c>
      <c r="W26" s="52">
        <f t="shared" si="11"/>
        <v>42423</v>
      </c>
      <c r="X26" s="53">
        <f t="shared" si="12"/>
        <v>42633</v>
      </c>
    </row>
    <row r="27" spans="1:36" ht="50.1" hidden="1" customHeight="1" thickBot="1" x14ac:dyDescent="0.25">
      <c r="A27" s="25">
        <v>42458</v>
      </c>
      <c r="B27" s="5"/>
      <c r="C27" s="5"/>
      <c r="D27" s="5" t="s">
        <v>5</v>
      </c>
      <c r="E27" s="5" t="s">
        <v>52</v>
      </c>
      <c r="F27" s="5" t="s">
        <v>55</v>
      </c>
      <c r="G27" s="6"/>
      <c r="H27" s="6"/>
      <c r="I27" s="6"/>
      <c r="J27" s="5" t="s">
        <v>53</v>
      </c>
      <c r="K27" s="19" t="s">
        <v>54</v>
      </c>
      <c r="L27" s="50" t="str">
        <f t="shared" si="0"/>
        <v>Sans Objet</v>
      </c>
      <c r="M27" s="51" t="str">
        <f t="shared" si="1"/>
        <v>Sans Objet</v>
      </c>
      <c r="N27" s="52" t="str">
        <f t="shared" si="2"/>
        <v>Sans Objet</v>
      </c>
      <c r="O27" s="52" t="str">
        <f t="shared" si="3"/>
        <v>Sans Objet</v>
      </c>
      <c r="P27" s="52" t="str">
        <f t="shared" si="4"/>
        <v>Sans Objet</v>
      </c>
      <c r="Q27" s="52" t="str">
        <f t="shared" si="5"/>
        <v>Sans Objet</v>
      </c>
      <c r="R27" s="52" t="str">
        <f t="shared" si="6"/>
        <v>Sans Objet</v>
      </c>
      <c r="S27" s="52" t="str">
        <f t="shared" si="7"/>
        <v>Sans Objet</v>
      </c>
      <c r="T27" s="52" t="str">
        <f t="shared" si="8"/>
        <v>Sans Objet</v>
      </c>
      <c r="U27" s="52" t="str">
        <f t="shared" si="9"/>
        <v>Sans Objet</v>
      </c>
      <c r="V27" s="52" t="str">
        <f t="shared" si="10"/>
        <v>Sans Objet</v>
      </c>
      <c r="W27" s="52" t="str">
        <f t="shared" si="11"/>
        <v>Sans Objet</v>
      </c>
      <c r="X27" s="53" t="str">
        <f t="shared" si="12"/>
        <v>Sans Objet</v>
      </c>
      <c r="Y27" s="14"/>
      <c r="Z27" s="14"/>
      <c r="AA27" s="14"/>
      <c r="AB27" s="14"/>
      <c r="AC27" s="14"/>
      <c r="AD27" s="14"/>
      <c r="AE27" s="14"/>
      <c r="AF27" s="14"/>
      <c r="AG27" s="14"/>
      <c r="AH27" s="14"/>
      <c r="AI27" s="14"/>
      <c r="AJ27" s="14"/>
    </row>
    <row r="28" spans="1:36" ht="50.1" hidden="1" customHeight="1" thickBot="1" x14ac:dyDescent="0.25">
      <c r="A28" s="25">
        <v>42459</v>
      </c>
      <c r="B28" s="5"/>
      <c r="C28" s="5" t="s">
        <v>208</v>
      </c>
      <c r="D28" s="5" t="s">
        <v>5</v>
      </c>
      <c r="E28" s="5" t="s">
        <v>206</v>
      </c>
      <c r="F28" s="5"/>
      <c r="G28" s="6"/>
      <c r="H28" s="6"/>
      <c r="I28" s="6"/>
      <c r="J28" s="5" t="s">
        <v>207</v>
      </c>
      <c r="K28" s="19" t="s">
        <v>54</v>
      </c>
      <c r="L28" s="50" t="str">
        <f t="shared" si="0"/>
        <v>Sans Objet</v>
      </c>
      <c r="M28" s="51" t="str">
        <f t="shared" si="1"/>
        <v>Sans Objet</v>
      </c>
      <c r="N28" s="52" t="str">
        <f t="shared" si="2"/>
        <v>Sans Objet</v>
      </c>
      <c r="O28" s="52" t="str">
        <f t="shared" si="3"/>
        <v>Sans Objet</v>
      </c>
      <c r="P28" s="52" t="str">
        <f t="shared" si="4"/>
        <v>Sans Objet</v>
      </c>
      <c r="Q28" s="52" t="str">
        <f t="shared" si="5"/>
        <v>Sans Objet</v>
      </c>
      <c r="R28" s="52" t="str">
        <f t="shared" si="6"/>
        <v>Sans Objet</v>
      </c>
      <c r="S28" s="52" t="str">
        <f t="shared" si="7"/>
        <v>Sans Objet</v>
      </c>
      <c r="T28" s="52" t="str">
        <f t="shared" si="8"/>
        <v>Sans Objet</v>
      </c>
      <c r="U28" s="52" t="str">
        <f t="shared" si="9"/>
        <v>Sans Objet</v>
      </c>
      <c r="V28" s="52" t="str">
        <f t="shared" si="10"/>
        <v>Sans Objet</v>
      </c>
      <c r="W28" s="52" t="str">
        <f t="shared" si="11"/>
        <v>Sans Objet</v>
      </c>
      <c r="X28" s="53" t="str">
        <f t="shared" si="12"/>
        <v>Sans Objet</v>
      </c>
      <c r="Y28" s="14"/>
      <c r="Z28" s="14"/>
      <c r="AA28" s="14"/>
      <c r="AB28" s="14"/>
      <c r="AC28" s="14"/>
      <c r="AD28" s="14"/>
      <c r="AE28" s="14"/>
      <c r="AF28" s="14"/>
      <c r="AG28" s="14"/>
      <c r="AH28" s="14"/>
      <c r="AI28" s="14"/>
      <c r="AJ28" s="14"/>
    </row>
    <row r="29" spans="1:36" ht="50.1" hidden="1" customHeight="1" thickBot="1" x14ac:dyDescent="0.25">
      <c r="A29" s="25">
        <v>42460</v>
      </c>
      <c r="B29" s="5"/>
      <c r="C29" s="5"/>
      <c r="D29" s="5" t="s">
        <v>5</v>
      </c>
      <c r="E29" s="5" t="s">
        <v>127</v>
      </c>
      <c r="F29" s="5" t="s">
        <v>128</v>
      </c>
      <c r="G29" s="6"/>
      <c r="H29" s="6"/>
      <c r="I29" s="6"/>
      <c r="J29" s="5" t="s">
        <v>142</v>
      </c>
      <c r="K29" s="19" t="s">
        <v>54</v>
      </c>
      <c r="L29" s="50" t="str">
        <f t="shared" si="0"/>
        <v>Sans Objet</v>
      </c>
      <c r="M29" s="51" t="str">
        <f t="shared" si="1"/>
        <v>Sans Objet</v>
      </c>
      <c r="N29" s="52" t="str">
        <f t="shared" si="2"/>
        <v>Sans Objet</v>
      </c>
      <c r="O29" s="52" t="str">
        <f t="shared" si="3"/>
        <v>Sans Objet</v>
      </c>
      <c r="P29" s="52" t="str">
        <f t="shared" si="4"/>
        <v>Sans Objet</v>
      </c>
      <c r="Q29" s="52" t="str">
        <f t="shared" si="5"/>
        <v>Sans Objet</v>
      </c>
      <c r="R29" s="52" t="str">
        <f t="shared" si="6"/>
        <v>Sans Objet</v>
      </c>
      <c r="S29" s="52" t="str">
        <f t="shared" si="7"/>
        <v>Sans Objet</v>
      </c>
      <c r="T29" s="52" t="str">
        <f t="shared" si="8"/>
        <v>Sans Objet</v>
      </c>
      <c r="U29" s="52" t="str">
        <f t="shared" si="9"/>
        <v>Sans Objet</v>
      </c>
      <c r="V29" s="52" t="str">
        <f t="shared" si="10"/>
        <v>Sans Objet</v>
      </c>
      <c r="W29" s="52" t="str">
        <f t="shared" si="11"/>
        <v>Sans Objet</v>
      </c>
      <c r="X29" s="53" t="str">
        <f t="shared" si="12"/>
        <v>Sans Objet</v>
      </c>
      <c r="Y29" s="14"/>
      <c r="Z29" s="14"/>
      <c r="AA29" s="14"/>
      <c r="AB29" s="14"/>
      <c r="AC29" s="14"/>
      <c r="AD29" s="14"/>
      <c r="AE29" s="14"/>
      <c r="AF29" s="14"/>
      <c r="AG29" s="14"/>
      <c r="AH29" s="14"/>
      <c r="AI29" s="14"/>
      <c r="AJ29" s="14"/>
    </row>
    <row r="30" spans="1:36" s="30" customFormat="1" ht="50.1" hidden="1" customHeight="1" thickBot="1" x14ac:dyDescent="0.25">
      <c r="A30" s="83"/>
      <c r="B30" s="84"/>
      <c r="C30" s="84"/>
      <c r="D30" s="28"/>
      <c r="E30" s="28" t="s">
        <v>77</v>
      </c>
      <c r="F30" s="84"/>
      <c r="G30" s="85"/>
      <c r="H30" s="85"/>
      <c r="I30" s="85"/>
      <c r="J30" s="84"/>
      <c r="K30" s="86"/>
      <c r="L30" s="50" t="str">
        <f t="shared" si="0"/>
        <v>Sans Objet</v>
      </c>
      <c r="M30" s="51" t="str">
        <f t="shared" si="1"/>
        <v>Sans Objet</v>
      </c>
      <c r="N30" s="52" t="str">
        <f t="shared" si="2"/>
        <v>Sans Objet</v>
      </c>
      <c r="O30" s="52" t="str">
        <f t="shared" si="3"/>
        <v>Sans Objet</v>
      </c>
      <c r="P30" s="52" t="str">
        <f t="shared" si="4"/>
        <v>Sans Objet</v>
      </c>
      <c r="Q30" s="52" t="str">
        <f t="shared" si="5"/>
        <v>Sans Objet</v>
      </c>
      <c r="R30" s="52" t="str">
        <f t="shared" si="6"/>
        <v>Sans Objet</v>
      </c>
      <c r="S30" s="52" t="str">
        <f t="shared" si="7"/>
        <v>Sans Objet</v>
      </c>
      <c r="T30" s="52" t="str">
        <f t="shared" si="8"/>
        <v>Sans Objet</v>
      </c>
      <c r="U30" s="52" t="str">
        <f t="shared" si="9"/>
        <v>Sans Objet</v>
      </c>
      <c r="V30" s="52" t="str">
        <f t="shared" si="10"/>
        <v>Sans Objet</v>
      </c>
      <c r="W30" s="52" t="str">
        <f t="shared" si="11"/>
        <v>Sans Objet</v>
      </c>
      <c r="X30" s="53" t="str">
        <f t="shared" si="12"/>
        <v>Sans Objet</v>
      </c>
    </row>
    <row r="31" spans="1:36" s="30" customFormat="1" ht="50.1" hidden="1" customHeight="1" thickBot="1" x14ac:dyDescent="0.25">
      <c r="A31" s="87">
        <v>42474</v>
      </c>
      <c r="B31" s="3"/>
      <c r="C31" s="3" t="s">
        <v>189</v>
      </c>
      <c r="D31" s="20" t="s">
        <v>1</v>
      </c>
      <c r="E31" s="3" t="s">
        <v>185</v>
      </c>
      <c r="F31" s="3" t="s">
        <v>186</v>
      </c>
      <c r="G31" s="4"/>
      <c r="H31" s="4"/>
      <c r="I31" s="4"/>
      <c r="J31" s="3" t="s">
        <v>193</v>
      </c>
      <c r="K31" s="10" t="s">
        <v>35</v>
      </c>
      <c r="L31" s="50">
        <f t="shared" si="0"/>
        <v>42473</v>
      </c>
      <c r="M31" s="51">
        <f t="shared" si="1"/>
        <v>42475</v>
      </c>
      <c r="N31" s="52" t="str">
        <f t="shared" si="2"/>
        <v>Sans Objet</v>
      </c>
      <c r="O31" s="52" t="str">
        <f t="shared" si="3"/>
        <v>Sans Objet</v>
      </c>
      <c r="P31" s="52">
        <f t="shared" si="4"/>
        <v>42374</v>
      </c>
      <c r="Q31" s="52" t="str">
        <f t="shared" si="5"/>
        <v>Sans Objet</v>
      </c>
      <c r="R31" s="52" t="str">
        <f t="shared" si="6"/>
        <v>Sans Objet</v>
      </c>
      <c r="S31" s="52">
        <f t="shared" si="7"/>
        <v>42414</v>
      </c>
      <c r="T31" s="52">
        <f t="shared" si="8"/>
        <v>42414</v>
      </c>
      <c r="U31" s="52">
        <f t="shared" si="9"/>
        <v>42444</v>
      </c>
      <c r="V31" s="52" t="str">
        <f t="shared" si="10"/>
        <v>Sans Objet</v>
      </c>
      <c r="W31" s="52" t="str">
        <f t="shared" si="11"/>
        <v>Sans Objet</v>
      </c>
      <c r="X31" s="53" t="str">
        <f t="shared" si="12"/>
        <v>Sans Objet</v>
      </c>
    </row>
    <row r="32" spans="1:36" s="30" customFormat="1" ht="50.1" hidden="1" customHeight="1" thickBot="1" x14ac:dyDescent="0.25">
      <c r="A32" s="87">
        <v>42476</v>
      </c>
      <c r="B32" s="3"/>
      <c r="C32" s="3" t="s">
        <v>194</v>
      </c>
      <c r="D32" s="20" t="s">
        <v>1</v>
      </c>
      <c r="E32" s="3" t="s">
        <v>187</v>
      </c>
      <c r="F32" s="3" t="s">
        <v>186</v>
      </c>
      <c r="G32" s="4"/>
      <c r="H32" s="4"/>
      <c r="I32" s="4"/>
      <c r="J32" s="3" t="s">
        <v>188</v>
      </c>
      <c r="K32" s="10" t="s">
        <v>35</v>
      </c>
      <c r="L32" s="50">
        <f t="shared" si="0"/>
        <v>42475</v>
      </c>
      <c r="M32" s="51">
        <f t="shared" si="1"/>
        <v>42477</v>
      </c>
      <c r="N32" s="52" t="str">
        <f t="shared" si="2"/>
        <v>Sans Objet</v>
      </c>
      <c r="O32" s="52" t="str">
        <f t="shared" si="3"/>
        <v>Sans Objet</v>
      </c>
      <c r="P32" s="52">
        <f t="shared" si="4"/>
        <v>42376</v>
      </c>
      <c r="Q32" s="52" t="str">
        <f t="shared" si="5"/>
        <v>Sans Objet</v>
      </c>
      <c r="R32" s="52" t="str">
        <f t="shared" si="6"/>
        <v>Sans Objet</v>
      </c>
      <c r="S32" s="52">
        <f t="shared" si="7"/>
        <v>42416</v>
      </c>
      <c r="T32" s="52">
        <f t="shared" si="8"/>
        <v>42416</v>
      </c>
      <c r="U32" s="52">
        <f t="shared" si="9"/>
        <v>42446</v>
      </c>
      <c r="V32" s="52" t="str">
        <f t="shared" si="10"/>
        <v>Sans Objet</v>
      </c>
      <c r="W32" s="52" t="str">
        <f t="shared" si="11"/>
        <v>Sans Objet</v>
      </c>
      <c r="X32" s="53" t="str">
        <f t="shared" si="12"/>
        <v>Sans Objet</v>
      </c>
    </row>
    <row r="33" spans="1:36" s="30" customFormat="1" ht="50.1" hidden="1" customHeight="1" thickBot="1" x14ac:dyDescent="0.25">
      <c r="A33" s="105">
        <v>42478</v>
      </c>
      <c r="B33" s="106"/>
      <c r="C33" s="106" t="s">
        <v>201</v>
      </c>
      <c r="D33" s="107" t="s">
        <v>3</v>
      </c>
      <c r="E33" s="106" t="s">
        <v>202</v>
      </c>
      <c r="F33" s="106" t="s">
        <v>200</v>
      </c>
      <c r="G33" s="108"/>
      <c r="H33" s="108"/>
      <c r="I33" s="108"/>
      <c r="J33" s="106" t="s">
        <v>142</v>
      </c>
      <c r="L33" s="50">
        <f t="shared" si="0"/>
        <v>42471</v>
      </c>
      <c r="M33" s="51">
        <f t="shared" si="1"/>
        <v>42479</v>
      </c>
      <c r="N33" s="52" t="str">
        <f t="shared" si="2"/>
        <v>Sans Objet</v>
      </c>
      <c r="O33" s="52" t="str">
        <f t="shared" si="3"/>
        <v>Décembre 2015</v>
      </c>
      <c r="P33" s="52">
        <f t="shared" si="4"/>
        <v>42378</v>
      </c>
      <c r="Q33" s="52">
        <f t="shared" si="5"/>
        <v>42398</v>
      </c>
      <c r="R33" s="52" t="str">
        <f t="shared" si="6"/>
        <v>Sans Objet</v>
      </c>
      <c r="S33" s="52">
        <f t="shared" si="7"/>
        <v>42418</v>
      </c>
      <c r="T33" s="52">
        <f t="shared" si="8"/>
        <v>42418</v>
      </c>
      <c r="U33" s="52">
        <f t="shared" si="9"/>
        <v>42448</v>
      </c>
      <c r="V33" s="52" t="str">
        <f t="shared" si="10"/>
        <v>Sans Objet</v>
      </c>
      <c r="W33" s="52">
        <f t="shared" si="11"/>
        <v>42448</v>
      </c>
      <c r="X33" s="53" t="str">
        <f t="shared" si="12"/>
        <v>Sans Objet</v>
      </c>
    </row>
    <row r="34" spans="1:36" s="30" customFormat="1" ht="50.1" hidden="1" customHeight="1" thickBot="1" x14ac:dyDescent="0.25">
      <c r="A34" s="26">
        <v>42479</v>
      </c>
      <c r="B34" s="31"/>
      <c r="C34" s="7" t="s">
        <v>165</v>
      </c>
      <c r="D34" s="7" t="s">
        <v>3</v>
      </c>
      <c r="E34" s="7" t="s">
        <v>184</v>
      </c>
      <c r="F34" s="31" t="s">
        <v>166</v>
      </c>
      <c r="G34" s="8" t="s">
        <v>167</v>
      </c>
      <c r="H34" s="33"/>
      <c r="I34" s="33"/>
      <c r="J34" s="7" t="s">
        <v>164</v>
      </c>
      <c r="K34" s="9" t="s">
        <v>168</v>
      </c>
      <c r="L34" s="50">
        <f t="shared" si="0"/>
        <v>42472</v>
      </c>
      <c r="M34" s="51">
        <f t="shared" si="1"/>
        <v>42480</v>
      </c>
      <c r="N34" s="52" t="str">
        <f t="shared" si="2"/>
        <v>Sans Objet</v>
      </c>
      <c r="O34" s="52" t="str">
        <f t="shared" si="3"/>
        <v>Décembre 2015</v>
      </c>
      <c r="P34" s="52">
        <f t="shared" si="4"/>
        <v>42379</v>
      </c>
      <c r="Q34" s="52">
        <f t="shared" si="5"/>
        <v>42399</v>
      </c>
      <c r="R34" s="52" t="str">
        <f t="shared" si="6"/>
        <v>Sans Objet</v>
      </c>
      <c r="S34" s="52">
        <f t="shared" si="7"/>
        <v>42419</v>
      </c>
      <c r="T34" s="52">
        <f t="shared" si="8"/>
        <v>42419</v>
      </c>
      <c r="U34" s="52">
        <f t="shared" si="9"/>
        <v>42449</v>
      </c>
      <c r="V34" s="52" t="str">
        <f t="shared" si="10"/>
        <v>Sans Objet</v>
      </c>
      <c r="W34" s="52">
        <f t="shared" si="11"/>
        <v>42449</v>
      </c>
      <c r="X34" s="53" t="str">
        <f t="shared" si="12"/>
        <v>Sans Objet</v>
      </c>
    </row>
    <row r="35" spans="1:36" s="30" customFormat="1" ht="50.1" hidden="1" customHeight="1" thickBot="1" x14ac:dyDescent="0.25">
      <c r="A35" s="105">
        <v>42479</v>
      </c>
      <c r="B35" s="106"/>
      <c r="C35" s="106" t="s">
        <v>203</v>
      </c>
      <c r="D35" s="107" t="s">
        <v>5</v>
      </c>
      <c r="E35" s="106" t="s">
        <v>205</v>
      </c>
      <c r="F35" s="106" t="s">
        <v>200</v>
      </c>
      <c r="G35" s="108"/>
      <c r="H35" s="108"/>
      <c r="I35" s="108"/>
      <c r="J35" s="106" t="s">
        <v>204</v>
      </c>
      <c r="K35" s="19" t="s">
        <v>54</v>
      </c>
      <c r="L35" s="50" t="str">
        <f t="shared" si="0"/>
        <v>Sans Objet</v>
      </c>
      <c r="M35" s="51" t="str">
        <f t="shared" si="1"/>
        <v>Sans Objet</v>
      </c>
      <c r="N35" s="52" t="str">
        <f t="shared" si="2"/>
        <v>Sans Objet</v>
      </c>
      <c r="O35" s="52" t="str">
        <f t="shared" si="3"/>
        <v>Sans Objet</v>
      </c>
      <c r="P35" s="52" t="str">
        <f t="shared" si="4"/>
        <v>Sans Objet</v>
      </c>
      <c r="Q35" s="52" t="str">
        <f t="shared" si="5"/>
        <v>Sans Objet</v>
      </c>
      <c r="R35" s="52" t="str">
        <f t="shared" si="6"/>
        <v>Sans Objet</v>
      </c>
      <c r="S35" s="52" t="str">
        <f t="shared" si="7"/>
        <v>Sans Objet</v>
      </c>
      <c r="T35" s="52" t="str">
        <f t="shared" si="8"/>
        <v>Sans Objet</v>
      </c>
      <c r="U35" s="52" t="str">
        <f t="shared" si="9"/>
        <v>Sans Objet</v>
      </c>
      <c r="V35" s="52" t="str">
        <f t="shared" si="10"/>
        <v>Sans Objet</v>
      </c>
      <c r="W35" s="52" t="str">
        <f t="shared" si="11"/>
        <v>Sans Objet</v>
      </c>
      <c r="X35" s="53" t="str">
        <f t="shared" si="12"/>
        <v>Sans Objet</v>
      </c>
    </row>
    <row r="36" spans="1:36" s="30" customFormat="1" ht="50.1" hidden="1" customHeight="1" thickBot="1" x14ac:dyDescent="0.25">
      <c r="A36" s="3">
        <v>42482</v>
      </c>
      <c r="B36" s="3"/>
      <c r="C36" s="3" t="s">
        <v>39</v>
      </c>
      <c r="D36" s="20" t="s">
        <v>11</v>
      </c>
      <c r="E36" s="3" t="s">
        <v>169</v>
      </c>
      <c r="F36" s="3" t="s">
        <v>47</v>
      </c>
      <c r="G36" s="4" t="s">
        <v>170</v>
      </c>
      <c r="H36" s="4"/>
      <c r="I36" s="4"/>
      <c r="J36" s="3" t="s">
        <v>80</v>
      </c>
      <c r="K36" s="10" t="s">
        <v>35</v>
      </c>
      <c r="L36" s="50">
        <f t="shared" si="0"/>
        <v>42475</v>
      </c>
      <c r="M36" s="51">
        <f t="shared" si="1"/>
        <v>42483</v>
      </c>
      <c r="N36" s="52" t="str">
        <f t="shared" si="2"/>
        <v>Sans Objet</v>
      </c>
      <c r="O36" s="52" t="str">
        <f t="shared" si="3"/>
        <v>Décembre 2015</v>
      </c>
      <c r="P36" s="52">
        <f t="shared" si="4"/>
        <v>42382</v>
      </c>
      <c r="Q36" s="52">
        <f t="shared" si="5"/>
        <v>42402</v>
      </c>
      <c r="R36" s="52" t="str">
        <f t="shared" si="6"/>
        <v>Sans Objet</v>
      </c>
      <c r="S36" s="52">
        <f t="shared" si="7"/>
        <v>42422</v>
      </c>
      <c r="T36" s="52">
        <f t="shared" si="8"/>
        <v>42422</v>
      </c>
      <c r="U36" s="52">
        <f t="shared" si="9"/>
        <v>42452</v>
      </c>
      <c r="V36" s="52" t="str">
        <f t="shared" si="10"/>
        <v>Sans Objet</v>
      </c>
      <c r="W36" s="52">
        <f t="shared" si="11"/>
        <v>42452</v>
      </c>
      <c r="X36" s="53" t="str">
        <f t="shared" si="12"/>
        <v>Sans Objet</v>
      </c>
    </row>
    <row r="37" spans="1:36" s="30" customFormat="1" ht="50.1" customHeight="1" thickBot="1" x14ac:dyDescent="0.25">
      <c r="A37" s="87">
        <v>42488</v>
      </c>
      <c r="B37" s="3"/>
      <c r="C37" s="3" t="s">
        <v>190</v>
      </c>
      <c r="D37" s="20" t="s">
        <v>155</v>
      </c>
      <c r="E37" s="3" t="s">
        <v>126</v>
      </c>
      <c r="F37" s="3" t="s">
        <v>191</v>
      </c>
      <c r="G37" s="4"/>
      <c r="H37" s="4"/>
      <c r="I37" s="4"/>
      <c r="J37" s="3" t="s">
        <v>192</v>
      </c>
      <c r="K37" s="10" t="s">
        <v>35</v>
      </c>
      <c r="L37" s="50">
        <f t="shared" si="0"/>
        <v>42481</v>
      </c>
      <c r="M37" s="51">
        <f t="shared" si="1"/>
        <v>42489</v>
      </c>
      <c r="N37" s="52" t="str">
        <f t="shared" si="2"/>
        <v>Sans Objet</v>
      </c>
      <c r="O37" s="52" t="str">
        <f t="shared" si="3"/>
        <v>Décembre 2015</v>
      </c>
      <c r="P37" s="52">
        <f t="shared" si="4"/>
        <v>42388</v>
      </c>
      <c r="Q37" s="52" t="str">
        <f t="shared" si="5"/>
        <v>Sans Objet</v>
      </c>
      <c r="R37" s="52" t="str">
        <f t="shared" si="6"/>
        <v>Sans Objet</v>
      </c>
      <c r="S37" s="52">
        <f t="shared" si="7"/>
        <v>42428</v>
      </c>
      <c r="T37" s="52">
        <f t="shared" si="8"/>
        <v>42428</v>
      </c>
      <c r="U37" s="52">
        <f t="shared" si="9"/>
        <v>42458</v>
      </c>
      <c r="V37" s="52" t="str">
        <f t="shared" si="10"/>
        <v>Sans Objet</v>
      </c>
      <c r="W37" s="52" t="str">
        <f t="shared" si="11"/>
        <v>Sans Objet</v>
      </c>
      <c r="X37" s="53" t="str">
        <f t="shared" si="12"/>
        <v>Sans Objet</v>
      </c>
    </row>
    <row r="38" spans="1:36" ht="50.1" hidden="1" customHeight="1" thickBot="1" x14ac:dyDescent="0.25">
      <c r="A38" s="25">
        <v>42492</v>
      </c>
      <c r="B38" s="5"/>
      <c r="C38" s="5"/>
      <c r="D38" s="5" t="s">
        <v>5</v>
      </c>
      <c r="E38" s="5" t="s">
        <v>52</v>
      </c>
      <c r="F38" s="5" t="s">
        <v>55</v>
      </c>
      <c r="G38" s="6"/>
      <c r="H38" s="6"/>
      <c r="I38" s="6"/>
      <c r="J38" s="5" t="s">
        <v>53</v>
      </c>
      <c r="K38" s="19" t="s">
        <v>54</v>
      </c>
      <c r="L38" s="50" t="str">
        <f t="shared" si="0"/>
        <v>Sans Objet</v>
      </c>
      <c r="M38" s="51" t="str">
        <f t="shared" si="1"/>
        <v>Sans Objet</v>
      </c>
      <c r="N38" s="52" t="str">
        <f t="shared" si="2"/>
        <v>Sans Objet</v>
      </c>
      <c r="O38" s="52" t="str">
        <f t="shared" si="3"/>
        <v>Sans Objet</v>
      </c>
      <c r="P38" s="52" t="str">
        <f t="shared" si="4"/>
        <v>Sans Objet</v>
      </c>
      <c r="Q38" s="52" t="str">
        <f t="shared" si="5"/>
        <v>Sans Objet</v>
      </c>
      <c r="R38" s="52" t="str">
        <f t="shared" si="6"/>
        <v>Sans Objet</v>
      </c>
      <c r="S38" s="52" t="str">
        <f t="shared" si="7"/>
        <v>Sans Objet</v>
      </c>
      <c r="T38" s="52" t="str">
        <f t="shared" si="8"/>
        <v>Sans Objet</v>
      </c>
      <c r="U38" s="52" t="str">
        <f t="shared" si="9"/>
        <v>Sans Objet</v>
      </c>
      <c r="V38" s="52" t="str">
        <f t="shared" si="10"/>
        <v>Sans Objet</v>
      </c>
      <c r="W38" s="52" t="str">
        <f t="shared" si="11"/>
        <v>Sans Objet</v>
      </c>
      <c r="X38" s="53" t="str">
        <f t="shared" si="12"/>
        <v>Sans Objet</v>
      </c>
      <c r="Y38" s="14"/>
      <c r="Z38" s="14"/>
      <c r="AA38" s="14"/>
      <c r="AB38" s="14"/>
      <c r="AC38" s="14"/>
      <c r="AD38" s="14"/>
      <c r="AE38" s="14"/>
      <c r="AF38" s="14"/>
      <c r="AG38" s="14"/>
      <c r="AH38" s="14"/>
      <c r="AI38" s="14"/>
      <c r="AJ38" s="14"/>
    </row>
    <row r="39" spans="1:36" ht="50.1" hidden="1" customHeight="1" thickBot="1" x14ac:dyDescent="0.25">
      <c r="A39" s="113">
        <v>42501</v>
      </c>
      <c r="B39" s="5"/>
      <c r="C39" s="5" t="s">
        <v>210</v>
      </c>
      <c r="D39" s="5" t="s">
        <v>5</v>
      </c>
      <c r="E39" s="5" t="s">
        <v>226</v>
      </c>
      <c r="F39" s="5" t="s">
        <v>225</v>
      </c>
      <c r="G39" s="6"/>
      <c r="H39" s="6"/>
      <c r="I39" s="6"/>
      <c r="J39" s="5" t="s">
        <v>63</v>
      </c>
      <c r="K39" s="19" t="s">
        <v>54</v>
      </c>
      <c r="L39" s="50" t="str">
        <f t="shared" si="0"/>
        <v>Sans Objet</v>
      </c>
      <c r="M39" s="51" t="str">
        <f t="shared" si="1"/>
        <v>Sans Objet</v>
      </c>
      <c r="N39" s="52" t="str">
        <f t="shared" si="2"/>
        <v>Sans Objet</v>
      </c>
      <c r="O39" s="52" t="str">
        <f t="shared" si="3"/>
        <v>Sans Objet</v>
      </c>
      <c r="P39" s="52" t="str">
        <f t="shared" si="4"/>
        <v>Sans Objet</v>
      </c>
      <c r="Q39" s="52" t="str">
        <f t="shared" si="5"/>
        <v>Sans Objet</v>
      </c>
      <c r="R39" s="52" t="str">
        <f t="shared" si="6"/>
        <v>Sans Objet</v>
      </c>
      <c r="S39" s="52" t="str">
        <f t="shared" si="7"/>
        <v>Sans Objet</v>
      </c>
      <c r="T39" s="52" t="str">
        <f t="shared" si="8"/>
        <v>Sans Objet</v>
      </c>
      <c r="U39" s="52" t="str">
        <f t="shared" si="9"/>
        <v>Sans Objet</v>
      </c>
      <c r="V39" s="52" t="str">
        <f t="shared" si="10"/>
        <v>Sans Objet</v>
      </c>
      <c r="W39" s="52" t="str">
        <f t="shared" si="11"/>
        <v>Sans Objet</v>
      </c>
      <c r="X39" s="53" t="str">
        <f t="shared" si="12"/>
        <v>Sans Objet</v>
      </c>
      <c r="Y39" s="14"/>
      <c r="Z39" s="14"/>
      <c r="AA39" s="14"/>
      <c r="AB39" s="14"/>
      <c r="AC39" s="14"/>
      <c r="AD39" s="14"/>
      <c r="AE39" s="14"/>
      <c r="AF39" s="14"/>
      <c r="AG39" s="14"/>
      <c r="AH39" s="14"/>
      <c r="AI39" s="14"/>
      <c r="AJ39" s="14"/>
    </row>
    <row r="40" spans="1:36" s="30" customFormat="1" ht="50.1" hidden="1" customHeight="1" thickBot="1" x14ac:dyDescent="0.25">
      <c r="A40" s="3">
        <v>42510</v>
      </c>
      <c r="B40" s="3"/>
      <c r="C40" s="3" t="s">
        <v>222</v>
      </c>
      <c r="D40" s="20" t="s">
        <v>0</v>
      </c>
      <c r="E40" s="3" t="s">
        <v>220</v>
      </c>
      <c r="F40" s="3" t="s">
        <v>221</v>
      </c>
      <c r="G40" s="4"/>
      <c r="H40" s="4"/>
      <c r="I40" s="4"/>
      <c r="J40" s="3" t="s">
        <v>141</v>
      </c>
      <c r="K40" s="10" t="s">
        <v>35</v>
      </c>
      <c r="L40" s="50">
        <f t="shared" si="0"/>
        <v>42490</v>
      </c>
      <c r="M40" s="51">
        <f t="shared" si="1"/>
        <v>42512</v>
      </c>
      <c r="N40" s="52" t="str">
        <f t="shared" si="2"/>
        <v>Sans Objet</v>
      </c>
      <c r="O40" s="52" t="str">
        <f t="shared" si="3"/>
        <v>Décembre 2015</v>
      </c>
      <c r="P40" s="52">
        <f t="shared" si="4"/>
        <v>42330</v>
      </c>
      <c r="Q40" s="52">
        <f t="shared" si="5"/>
        <v>42330</v>
      </c>
      <c r="R40" s="52">
        <f t="shared" si="6"/>
        <v>42390</v>
      </c>
      <c r="S40" s="52">
        <f t="shared" si="7"/>
        <v>42400</v>
      </c>
      <c r="T40" s="52">
        <f t="shared" si="8"/>
        <v>42420</v>
      </c>
      <c r="U40" s="52">
        <f t="shared" si="9"/>
        <v>42430</v>
      </c>
      <c r="V40" s="52">
        <f t="shared" si="10"/>
        <v>42430</v>
      </c>
      <c r="W40" s="52">
        <f t="shared" si="11"/>
        <v>42480</v>
      </c>
      <c r="X40" s="53" t="str">
        <f t="shared" si="12"/>
        <v>Sans Objet</v>
      </c>
    </row>
    <row r="41" spans="1:36" s="34" customFormat="1" ht="50.1" hidden="1" customHeight="1" thickBot="1" x14ac:dyDescent="0.25">
      <c r="A41" s="57">
        <v>42511</v>
      </c>
      <c r="B41" s="58"/>
      <c r="C41" s="58" t="s">
        <v>228</v>
      </c>
      <c r="D41" s="58" t="s">
        <v>49</v>
      </c>
      <c r="E41" s="58" t="s">
        <v>123</v>
      </c>
      <c r="F41" s="58" t="s">
        <v>120</v>
      </c>
      <c r="G41" s="59" t="s">
        <v>121</v>
      </c>
      <c r="H41" s="59"/>
      <c r="I41" s="59"/>
      <c r="J41" s="58" t="s">
        <v>141</v>
      </c>
      <c r="K41" s="60" t="s">
        <v>118</v>
      </c>
      <c r="L41" s="50">
        <f t="shared" si="0"/>
        <v>42504</v>
      </c>
      <c r="M41" s="51">
        <f t="shared" si="1"/>
        <v>42512</v>
      </c>
      <c r="N41" s="52" t="str">
        <f t="shared" si="2"/>
        <v>Sans Objet</v>
      </c>
      <c r="O41" s="52" t="str">
        <f t="shared" si="3"/>
        <v>Décembre 2015</v>
      </c>
      <c r="P41" s="52">
        <f t="shared" si="4"/>
        <v>42411</v>
      </c>
      <c r="Q41" s="52">
        <f t="shared" si="5"/>
        <v>42431</v>
      </c>
      <c r="R41" s="52" t="str">
        <f t="shared" si="6"/>
        <v>Sans Objet</v>
      </c>
      <c r="S41" s="52">
        <f t="shared" si="7"/>
        <v>42451</v>
      </c>
      <c r="T41" s="52">
        <f t="shared" si="8"/>
        <v>42451</v>
      </c>
      <c r="U41" s="52">
        <f t="shared" si="9"/>
        <v>42481</v>
      </c>
      <c r="V41" s="52" t="str">
        <f t="shared" si="10"/>
        <v>Sans Objet</v>
      </c>
      <c r="W41" s="52">
        <f t="shared" si="11"/>
        <v>42481</v>
      </c>
      <c r="X41" s="53" t="str">
        <f t="shared" si="12"/>
        <v>Sans Objet</v>
      </c>
      <c r="Y41" s="30"/>
    </row>
    <row r="42" spans="1:36" s="30" customFormat="1" ht="50.1" customHeight="1" thickBot="1" x14ac:dyDescent="0.25">
      <c r="A42" s="29">
        <v>42516</v>
      </c>
      <c r="B42" s="7">
        <v>42151</v>
      </c>
      <c r="C42" s="7" t="s">
        <v>94</v>
      </c>
      <c r="D42" s="31" t="s">
        <v>10</v>
      </c>
      <c r="E42" s="7" t="s">
        <v>175</v>
      </c>
      <c r="F42" s="7" t="s">
        <v>116</v>
      </c>
      <c r="G42" s="8" t="s">
        <v>117</v>
      </c>
      <c r="H42" s="8" t="s">
        <v>93</v>
      </c>
      <c r="I42" s="33"/>
      <c r="J42" s="7" t="s">
        <v>103</v>
      </c>
      <c r="K42" s="9" t="s">
        <v>87</v>
      </c>
      <c r="L42" s="50">
        <f t="shared" si="0"/>
        <v>42496</v>
      </c>
      <c r="M42" s="51">
        <f t="shared" si="1"/>
        <v>42518</v>
      </c>
      <c r="N42" s="52" t="str">
        <f t="shared" si="2"/>
        <v>septembre 2015</v>
      </c>
      <c r="O42" s="52" t="str">
        <f t="shared" si="3"/>
        <v>Décembre 2015</v>
      </c>
      <c r="P42" s="52">
        <f t="shared" si="4"/>
        <v>42336</v>
      </c>
      <c r="Q42" s="52">
        <f t="shared" si="5"/>
        <v>42336</v>
      </c>
      <c r="R42" s="52">
        <f t="shared" si="6"/>
        <v>42396</v>
      </c>
      <c r="S42" s="52">
        <f t="shared" si="7"/>
        <v>42406</v>
      </c>
      <c r="T42" s="52">
        <f t="shared" si="8"/>
        <v>42426</v>
      </c>
      <c r="U42" s="52">
        <f t="shared" si="9"/>
        <v>42436</v>
      </c>
      <c r="V42" s="52">
        <f t="shared" si="10"/>
        <v>42436</v>
      </c>
      <c r="W42" s="52">
        <f t="shared" si="11"/>
        <v>42486</v>
      </c>
      <c r="X42" s="53">
        <f t="shared" si="12"/>
        <v>42696</v>
      </c>
    </row>
    <row r="43" spans="1:36" s="1" customFormat="1" ht="50.1" customHeight="1" thickBot="1" x14ac:dyDescent="0.25">
      <c r="A43" s="26">
        <v>42524</v>
      </c>
      <c r="B43" s="7"/>
      <c r="C43" s="7"/>
      <c r="D43" s="7" t="s">
        <v>9</v>
      </c>
      <c r="E43" s="7" t="s">
        <v>196</v>
      </c>
      <c r="F43" s="7" t="s">
        <v>195</v>
      </c>
      <c r="G43" s="8"/>
      <c r="H43" s="8"/>
      <c r="I43" s="8"/>
      <c r="J43" s="7" t="s">
        <v>198</v>
      </c>
      <c r="K43" s="9" t="s">
        <v>197</v>
      </c>
      <c r="L43" s="50">
        <f t="shared" si="0"/>
        <v>42504</v>
      </c>
      <c r="M43" s="51">
        <f t="shared" si="1"/>
        <v>42526</v>
      </c>
      <c r="N43" s="52" t="str">
        <f t="shared" si="2"/>
        <v>septembre 2015</v>
      </c>
      <c r="O43" s="52" t="str">
        <f t="shared" si="3"/>
        <v>Décembre 2015</v>
      </c>
      <c r="P43" s="52">
        <f t="shared" si="4"/>
        <v>42344</v>
      </c>
      <c r="Q43" s="52">
        <f t="shared" si="5"/>
        <v>42344</v>
      </c>
      <c r="R43" s="52">
        <f t="shared" si="6"/>
        <v>42404</v>
      </c>
      <c r="S43" s="52">
        <f t="shared" si="7"/>
        <v>42414</v>
      </c>
      <c r="T43" s="52">
        <f t="shared" si="8"/>
        <v>42434</v>
      </c>
      <c r="U43" s="52">
        <f t="shared" si="9"/>
        <v>42444</v>
      </c>
      <c r="V43" s="52">
        <f t="shared" si="10"/>
        <v>42444</v>
      </c>
      <c r="W43" s="52">
        <f t="shared" si="11"/>
        <v>42494</v>
      </c>
      <c r="X43" s="53">
        <f t="shared" si="12"/>
        <v>42704</v>
      </c>
      <c r="Y43" s="14"/>
      <c r="Z43" s="15"/>
      <c r="AA43" s="15"/>
      <c r="AB43" s="15"/>
      <c r="AC43" s="15"/>
      <c r="AD43" s="15"/>
      <c r="AE43" s="15"/>
      <c r="AF43" s="15"/>
      <c r="AG43" s="15"/>
      <c r="AH43" s="15"/>
      <c r="AI43" s="15"/>
      <c r="AJ43" s="15"/>
    </row>
    <row r="44" spans="1:36" s="123" customFormat="1" ht="50.1" hidden="1" customHeight="1" thickBot="1" x14ac:dyDescent="0.25">
      <c r="A44" s="105" t="s">
        <v>240</v>
      </c>
      <c r="B44" s="106"/>
      <c r="C44" s="106"/>
      <c r="D44" s="106"/>
      <c r="E44" s="106" t="s">
        <v>241</v>
      </c>
      <c r="F44" s="106"/>
      <c r="G44" s="108"/>
      <c r="H44" s="108"/>
      <c r="I44" s="108"/>
      <c r="J44" s="106" t="s">
        <v>61</v>
      </c>
      <c r="K44" s="19" t="s">
        <v>54</v>
      </c>
      <c r="L44" s="50" t="str">
        <f t="shared" si="0"/>
        <v>Sans Objet</v>
      </c>
      <c r="M44" s="51" t="str">
        <f t="shared" si="1"/>
        <v>Sans Objet</v>
      </c>
      <c r="N44" s="52" t="str">
        <f t="shared" si="2"/>
        <v>Sans Objet</v>
      </c>
      <c r="O44" s="52" t="str">
        <f t="shared" si="3"/>
        <v>Sans Objet</v>
      </c>
      <c r="P44" s="52" t="str">
        <f t="shared" si="4"/>
        <v>Sans Objet</v>
      </c>
      <c r="Q44" s="52" t="str">
        <f t="shared" si="5"/>
        <v>Sans Objet</v>
      </c>
      <c r="R44" s="52" t="str">
        <f t="shared" si="6"/>
        <v>Sans Objet</v>
      </c>
      <c r="S44" s="52" t="str">
        <f t="shared" si="7"/>
        <v>Sans Objet</v>
      </c>
      <c r="T44" s="52" t="str">
        <f t="shared" si="8"/>
        <v>Sans Objet</v>
      </c>
      <c r="U44" s="52" t="str">
        <f t="shared" si="9"/>
        <v>Sans Objet</v>
      </c>
      <c r="V44" s="52" t="str">
        <f t="shared" si="10"/>
        <v>Sans Objet</v>
      </c>
      <c r="W44" s="52" t="str">
        <f t="shared" si="11"/>
        <v>Sans Objet</v>
      </c>
      <c r="X44" s="53" t="str">
        <f t="shared" si="12"/>
        <v>Sans Objet</v>
      </c>
      <c r="Y44" s="121"/>
      <c r="Z44" s="122"/>
      <c r="AA44" s="122"/>
      <c r="AB44" s="122"/>
      <c r="AC44" s="122"/>
      <c r="AD44" s="122"/>
      <c r="AE44" s="122"/>
      <c r="AF44" s="122"/>
      <c r="AG44" s="122"/>
      <c r="AH44" s="122"/>
      <c r="AI44" s="122"/>
      <c r="AJ44" s="122"/>
    </row>
    <row r="45" spans="1:36" s="123" customFormat="1" ht="50.1" hidden="1" customHeight="1" thickBot="1" x14ac:dyDescent="0.25">
      <c r="A45" s="105">
        <v>42528</v>
      </c>
      <c r="B45" s="106"/>
      <c r="C45" s="106" t="s">
        <v>243</v>
      </c>
      <c r="D45" s="106" t="s">
        <v>3</v>
      </c>
      <c r="E45" s="106" t="s">
        <v>244</v>
      </c>
      <c r="F45" s="106"/>
      <c r="G45" s="108"/>
      <c r="H45" s="108"/>
      <c r="I45" s="108"/>
      <c r="J45" s="106" t="s">
        <v>242</v>
      </c>
      <c r="K45" s="19" t="s">
        <v>54</v>
      </c>
      <c r="L45" s="50">
        <f t="shared" si="0"/>
        <v>42521</v>
      </c>
      <c r="M45" s="51">
        <f t="shared" si="1"/>
        <v>42529</v>
      </c>
      <c r="N45" s="52" t="str">
        <f t="shared" si="2"/>
        <v>Sans Objet</v>
      </c>
      <c r="O45" s="52" t="str">
        <f t="shared" si="3"/>
        <v>Décembre 2015</v>
      </c>
      <c r="P45" s="52">
        <f t="shared" si="4"/>
        <v>42428</v>
      </c>
      <c r="Q45" s="52">
        <f t="shared" si="5"/>
        <v>42448</v>
      </c>
      <c r="R45" s="52" t="str">
        <f t="shared" si="6"/>
        <v>Sans Objet</v>
      </c>
      <c r="S45" s="52">
        <f t="shared" si="7"/>
        <v>42468</v>
      </c>
      <c r="T45" s="52">
        <f t="shared" si="8"/>
        <v>42468</v>
      </c>
      <c r="U45" s="52">
        <f t="shared" si="9"/>
        <v>42498</v>
      </c>
      <c r="V45" s="52" t="str">
        <f t="shared" si="10"/>
        <v>Sans Objet</v>
      </c>
      <c r="W45" s="52">
        <f t="shared" si="11"/>
        <v>42498</v>
      </c>
      <c r="X45" s="53" t="str">
        <f t="shared" si="12"/>
        <v>Sans Objet</v>
      </c>
      <c r="Y45" s="121"/>
      <c r="Z45" s="122"/>
      <c r="AA45" s="122"/>
      <c r="AB45" s="122"/>
      <c r="AC45" s="122"/>
      <c r="AD45" s="122"/>
      <c r="AE45" s="122"/>
      <c r="AF45" s="122"/>
      <c r="AG45" s="122"/>
      <c r="AH45" s="122"/>
      <c r="AI45" s="122"/>
      <c r="AJ45" s="122"/>
    </row>
    <row r="46" spans="1:36" s="30" customFormat="1" ht="50.1" hidden="1" customHeight="1" thickBot="1" x14ac:dyDescent="0.25">
      <c r="A46" s="3">
        <v>42528</v>
      </c>
      <c r="B46" s="3">
        <v>42529</v>
      </c>
      <c r="C46" s="3"/>
      <c r="D46" s="20"/>
      <c r="E46" s="3" t="s">
        <v>158</v>
      </c>
      <c r="F46" s="3" t="s">
        <v>66</v>
      </c>
      <c r="G46" s="4"/>
      <c r="H46" s="4"/>
      <c r="I46" s="4"/>
      <c r="J46" s="3" t="s">
        <v>224</v>
      </c>
      <c r="K46" s="10" t="s">
        <v>35</v>
      </c>
      <c r="L46" s="50" t="str">
        <f t="shared" si="0"/>
        <v>Sans Objet</v>
      </c>
      <c r="M46" s="51" t="str">
        <f t="shared" si="1"/>
        <v>Sans Objet</v>
      </c>
      <c r="N46" s="52" t="str">
        <f t="shared" si="2"/>
        <v>Sans Objet</v>
      </c>
      <c r="O46" s="52" t="str">
        <f t="shared" si="3"/>
        <v>Sans Objet</v>
      </c>
      <c r="P46" s="52" t="str">
        <f t="shared" si="4"/>
        <v>Sans Objet</v>
      </c>
      <c r="Q46" s="52" t="str">
        <f t="shared" si="5"/>
        <v>Sans Objet</v>
      </c>
      <c r="R46" s="52" t="str">
        <f t="shared" si="6"/>
        <v>Sans Objet</v>
      </c>
      <c r="S46" s="52" t="str">
        <f t="shared" si="7"/>
        <v>Sans Objet</v>
      </c>
      <c r="T46" s="52" t="str">
        <f t="shared" si="8"/>
        <v>Sans Objet</v>
      </c>
      <c r="U46" s="52" t="str">
        <f t="shared" si="9"/>
        <v>Sans Objet</v>
      </c>
      <c r="V46" s="52" t="str">
        <f t="shared" si="10"/>
        <v>Sans Objet</v>
      </c>
      <c r="W46" s="52" t="str">
        <f t="shared" si="11"/>
        <v>Sans Objet</v>
      </c>
      <c r="X46" s="53" t="str">
        <f t="shared" si="12"/>
        <v>Sans Objet</v>
      </c>
    </row>
    <row r="47" spans="1:36" s="30" customFormat="1" ht="50.1" hidden="1" customHeight="1" thickBot="1" x14ac:dyDescent="0.25">
      <c r="A47" s="87">
        <v>42530</v>
      </c>
      <c r="B47" s="3"/>
      <c r="C47" s="3" t="s">
        <v>182</v>
      </c>
      <c r="D47" s="20" t="s">
        <v>1</v>
      </c>
      <c r="E47" s="3" t="s">
        <v>181</v>
      </c>
      <c r="F47" s="3" t="s">
        <v>47</v>
      </c>
      <c r="G47" s="4"/>
      <c r="H47" s="4"/>
      <c r="I47" s="4"/>
      <c r="J47" s="98" t="s">
        <v>69</v>
      </c>
      <c r="K47" s="10" t="s">
        <v>35</v>
      </c>
      <c r="L47" s="50">
        <f t="shared" si="0"/>
        <v>42529</v>
      </c>
      <c r="M47" s="51">
        <f t="shared" si="1"/>
        <v>42531</v>
      </c>
      <c r="N47" s="52" t="str">
        <f t="shared" si="2"/>
        <v>Sans Objet</v>
      </c>
      <c r="O47" s="52" t="str">
        <f t="shared" si="3"/>
        <v>Sans Objet</v>
      </c>
      <c r="P47" s="52">
        <f t="shared" si="4"/>
        <v>42430</v>
      </c>
      <c r="Q47" s="52" t="str">
        <f t="shared" si="5"/>
        <v>Sans Objet</v>
      </c>
      <c r="R47" s="52" t="str">
        <f t="shared" si="6"/>
        <v>Sans Objet</v>
      </c>
      <c r="S47" s="52">
        <f t="shared" si="7"/>
        <v>42470</v>
      </c>
      <c r="T47" s="52">
        <f t="shared" si="8"/>
        <v>42470</v>
      </c>
      <c r="U47" s="52">
        <f t="shared" si="9"/>
        <v>42500</v>
      </c>
      <c r="V47" s="52" t="str">
        <f t="shared" si="10"/>
        <v>Sans Objet</v>
      </c>
      <c r="W47" s="52" t="str">
        <f t="shared" si="11"/>
        <v>Sans Objet</v>
      </c>
      <c r="X47" s="53" t="str">
        <f t="shared" si="12"/>
        <v>Sans Objet</v>
      </c>
    </row>
    <row r="48" spans="1:36" ht="50.1" customHeight="1" thickBot="1" x14ac:dyDescent="0.25">
      <c r="A48" s="25">
        <v>42530</v>
      </c>
      <c r="B48" s="5"/>
      <c r="C48" s="5"/>
      <c r="D48" s="5" t="s">
        <v>156</v>
      </c>
      <c r="E48" s="5" t="s">
        <v>148</v>
      </c>
      <c r="F48" s="5"/>
      <c r="G48" s="6"/>
      <c r="H48" s="6"/>
      <c r="I48" s="6"/>
      <c r="J48" s="2" t="s">
        <v>147</v>
      </c>
      <c r="K48" s="19" t="s">
        <v>54</v>
      </c>
      <c r="L48" s="50" t="str">
        <f>IF(OR($D48="Journée d'Études",$D48="Colloque",$D48="Forum",$D48="Séminaire",$D48="Table Ronde"),$A48-20,IF(OR($D48="Conférence",$D48="Journée des doctorants",$D48="Workshop",$D48="Atelier",$D48="Petit Déjeuner"),$A48-7,IF($D48="Soutenance",$A48-1,IF(OR($D48="Réunion",$D48="Rentrée"),$A48,"Sans Objet"))))</f>
        <v>Sans Objet</v>
      </c>
      <c r="M48" s="51" t="str">
        <f>IF(OR($D48="Journée d'Études",$D48="Colloque",$D48="Table Ronde",$D48="Séminaire"),$A48+2,IF(OR($D48="Conférence",$D48="Journée des doctorants",$D48="Atelier",$D48="Workshop",$D48="Petit Déjeuner",$D48="Soutenance"),$A48+1,"Sans Objet"))</f>
        <v>Sans Objet</v>
      </c>
      <c r="N48" s="52" t="str">
        <f>IF(OR(D48="Journée d'Études",$D48="Forum",D48="Colloque",$D48="Workshop"),"septembre "&amp; YEAR(A48)-1,"Sans Objet")</f>
        <v>Sans Objet</v>
      </c>
      <c r="O48" s="52" t="str">
        <f>IF(OR($D48="Journée d'Études",$D48="Colloque",$D48="Forum",$D48="Séminaire",$D48="Table Ronde",$D48="Conférence",$D48="Petit Déjeuner",$D48="atelier",$D48="Journée des doctorants",$D48="Workshop"),IF(MONTH($A48)&lt;9,"Décembre "&amp; YEAR($A48)-1,"Juillet "&amp; YEAR($A48)),"Sans Objet")</f>
        <v>Sans Objet</v>
      </c>
      <c r="P48" s="52" t="str">
        <f>IF(OR($D48="Journée d'Études",$D48="Colloque",$D48="Forum",$D48="Séminaire",$D48="Table Ronde"),$A48-180,IF(OR($D48="Conférence",$D48="Journée des doctorants",$D48="Atelier",$D48="Workshop",$D48="Petit Déjeuner",$D48="Soutenance"),$A48-100,"Sans Objet"))</f>
        <v>Sans Objet</v>
      </c>
      <c r="Q48" s="52" t="str">
        <f>IF(OR($D48="Journée d'Études",$D48="Colloque",$D48="Forum",$D48="Séminaire",$D48="Table Ronde"),$A48-180,IF(OR($D48="Conférence",$D48="Petit Déjeuner",$D48="Workshop"),$A48-80,"Sans Objet"))</f>
        <v>Sans Objet</v>
      </c>
      <c r="R48" s="52" t="str">
        <f>IF(OR($D48="Journée d'Études",$D48="Colloque",$D48="Forum",$D48="Séminaire",$D48="Table Ronde"),$A48-120,"Sans Objet")</f>
        <v>Sans Objet</v>
      </c>
      <c r="S48" s="52" t="str">
        <f>IF(OR($D48="Journée d'Études",$D48="Colloque",$D48="Forum",$D48="Séminaire",$D48="Table Ronde"),$A48-110,IF(OR($D48="Conférence",$D48="Journée des doctorants",$D48="Atelier",$D48="Workshop",$D48="Petit Déjeuner",$D48="Soutenance"),$A48-60,"Sans Objet"))</f>
        <v>Sans Objet</v>
      </c>
      <c r="T48" s="52" t="str">
        <f>IF(OR($D48="Journée d'Études",$D48="Colloque",$D48="Forum",$D48="Séminaire",$D48="Table Ronde"),$A48-90,IF(OR($D48="Conférence",$D48="Journée des doctorants",$D48="Atelier",$D48="Workshop",$D48="Petit Déjeuner",$D48="Soutenance"),$A48-60,"Sans Objet"))</f>
        <v>Sans Objet</v>
      </c>
      <c r="U48" s="52" t="str">
        <f>IF(OR($D48="Journée d'Études",$D48="Colloque",$D48="Forum",$D48="Séminaire",$D48="Table Ronde"),$A48-80,IF(OR($D48="Conférence",$D48="Journée des doctorants",$D48="Atelier",$D48="Workshop",$D48="Petit Déjeuner",$D48="Soutenance",$D48="Réunion",$D48="Rentrée"),$A48-30,"Sans Objet"))</f>
        <v>Sans Objet</v>
      </c>
      <c r="V48" s="52" t="str">
        <f>IF(OR($D48="Journée d'Études",$D48="Colloque",$D48="Forum",$D48="Séminaire",$D48="Table Ronde"),$A48-80,"Sans Objet")</f>
        <v>Sans Objet</v>
      </c>
      <c r="W48" s="52" t="str">
        <f>IF(OR($D48="Journée d'Études",$D48="Colloque",$D48="Forum",$D48="Séminaire",$D48="Table Ronde",$D48="Conférence",$D48="Petit Déjeuner",$D48="Workshop"),$A48-30,"Sans Objet")</f>
        <v>Sans Objet</v>
      </c>
      <c r="X48" s="53" t="str">
        <f>IF(OR(D48="Journée d'Études",D48="Forum",D48="Colloque",$D48="Workshop"),$A48+180,"Sans Objet")</f>
        <v>Sans Objet</v>
      </c>
      <c r="Y48" s="14"/>
      <c r="Z48" s="14"/>
      <c r="AA48" s="14"/>
      <c r="AB48" s="14"/>
      <c r="AC48" s="14"/>
      <c r="AD48" s="14"/>
      <c r="AE48" s="14"/>
      <c r="AF48" s="14"/>
      <c r="AG48" s="14"/>
      <c r="AH48" s="14"/>
      <c r="AI48" s="14"/>
      <c r="AJ48" s="14"/>
    </row>
    <row r="49" spans="1:36" s="30" customFormat="1" ht="50.1" hidden="1" customHeight="1" thickBot="1" x14ac:dyDescent="0.25">
      <c r="A49" s="3">
        <v>42535</v>
      </c>
      <c r="B49" s="3"/>
      <c r="C49" s="3" t="s">
        <v>6</v>
      </c>
      <c r="D49" s="20" t="s">
        <v>0</v>
      </c>
      <c r="E49" s="3" t="s">
        <v>232</v>
      </c>
      <c r="F49" s="3" t="s">
        <v>66</v>
      </c>
      <c r="G49" s="4"/>
      <c r="H49" s="4"/>
      <c r="I49" s="4"/>
      <c r="J49" s="3" t="s">
        <v>239</v>
      </c>
      <c r="K49" s="10" t="s">
        <v>35</v>
      </c>
      <c r="L49" s="50">
        <f t="shared" si="0"/>
        <v>42515</v>
      </c>
      <c r="M49" s="51">
        <f t="shared" si="1"/>
        <v>42537</v>
      </c>
      <c r="N49" s="52" t="str">
        <f t="shared" ref="N49:N58" si="13">IF(OR(D49="Journée d'Études",$D49="Forum",D49="Colloque",$D49="Workshop"),"septembre "&amp; YEAR(A49)-1,"Sans Objet")</f>
        <v>Sans Objet</v>
      </c>
      <c r="O49" s="52" t="str">
        <f t="shared" si="3"/>
        <v>Décembre 2015</v>
      </c>
      <c r="P49" s="52">
        <f t="shared" si="4"/>
        <v>42355</v>
      </c>
      <c r="Q49" s="52">
        <f t="shared" si="5"/>
        <v>42355</v>
      </c>
      <c r="R49" s="52">
        <f t="shared" si="6"/>
        <v>42415</v>
      </c>
      <c r="S49" s="52">
        <f t="shared" si="7"/>
        <v>42425</v>
      </c>
      <c r="T49" s="52">
        <f t="shared" si="8"/>
        <v>42445</v>
      </c>
      <c r="U49" s="52">
        <f t="shared" si="9"/>
        <v>42455</v>
      </c>
      <c r="V49" s="52">
        <f t="shared" si="10"/>
        <v>42455</v>
      </c>
      <c r="W49" s="52">
        <f t="shared" si="11"/>
        <v>42505</v>
      </c>
      <c r="X49" s="53" t="str">
        <f t="shared" ref="X49:X58" si="14">IF(OR(D49="Journée d'Études",D49="Forum",D49="Colloque",$D49="Workshop"),$A49+180,"Sans Objet")</f>
        <v>Sans Objet</v>
      </c>
    </row>
    <row r="50" spans="1:36" s="1" customFormat="1" ht="50.1" hidden="1" customHeight="1" thickBot="1" x14ac:dyDescent="0.25">
      <c r="A50" s="54">
        <v>42537</v>
      </c>
      <c r="B50" s="80"/>
      <c r="C50" s="55" t="s">
        <v>172</v>
      </c>
      <c r="D50" s="55" t="s">
        <v>1</v>
      </c>
      <c r="E50" s="55" t="s">
        <v>173</v>
      </c>
      <c r="F50" s="55" t="s">
        <v>174</v>
      </c>
      <c r="G50" s="56"/>
      <c r="H50" s="56"/>
      <c r="I50" s="56"/>
      <c r="J50" s="55" t="s">
        <v>176</v>
      </c>
      <c r="K50" s="69" t="s">
        <v>37</v>
      </c>
      <c r="L50" s="50">
        <f t="shared" si="0"/>
        <v>42536</v>
      </c>
      <c r="M50" s="51">
        <f t="shared" si="1"/>
        <v>42538</v>
      </c>
      <c r="N50" s="52" t="str">
        <f t="shared" si="13"/>
        <v>Sans Objet</v>
      </c>
      <c r="O50" s="52" t="str">
        <f t="shared" si="3"/>
        <v>Sans Objet</v>
      </c>
      <c r="P50" s="52">
        <f t="shared" si="4"/>
        <v>42437</v>
      </c>
      <c r="Q50" s="52" t="str">
        <f t="shared" si="5"/>
        <v>Sans Objet</v>
      </c>
      <c r="R50" s="52" t="str">
        <f t="shared" si="6"/>
        <v>Sans Objet</v>
      </c>
      <c r="S50" s="52">
        <f t="shared" si="7"/>
        <v>42477</v>
      </c>
      <c r="T50" s="52">
        <f t="shared" si="8"/>
        <v>42477</v>
      </c>
      <c r="U50" s="52">
        <f t="shared" si="9"/>
        <v>42507</v>
      </c>
      <c r="V50" s="52" t="str">
        <f t="shared" si="10"/>
        <v>Sans Objet</v>
      </c>
      <c r="W50" s="52" t="str">
        <f t="shared" si="11"/>
        <v>Sans Objet</v>
      </c>
      <c r="X50" s="53" t="str">
        <f t="shared" si="14"/>
        <v>Sans Objet</v>
      </c>
      <c r="Y50"/>
    </row>
    <row r="51" spans="1:36" s="30" customFormat="1" ht="50.1" customHeight="1" thickBot="1" x14ac:dyDescent="0.25">
      <c r="A51" s="26">
        <v>42538</v>
      </c>
      <c r="B51" s="7"/>
      <c r="C51" s="7"/>
      <c r="D51" s="31" t="s">
        <v>10</v>
      </c>
      <c r="E51" s="7" t="s">
        <v>183</v>
      </c>
      <c r="F51" s="7" t="s">
        <v>100</v>
      </c>
      <c r="G51" s="33"/>
      <c r="H51" s="8"/>
      <c r="I51" s="33"/>
      <c r="J51" s="7" t="s">
        <v>98</v>
      </c>
      <c r="K51" s="9" t="s">
        <v>99</v>
      </c>
      <c r="L51" s="50">
        <f t="shared" si="0"/>
        <v>42518</v>
      </c>
      <c r="M51" s="51">
        <f t="shared" si="1"/>
        <v>42540</v>
      </c>
      <c r="N51" s="52" t="str">
        <f t="shared" si="13"/>
        <v>septembre 2015</v>
      </c>
      <c r="O51" s="52" t="str">
        <f t="shared" si="3"/>
        <v>Décembre 2015</v>
      </c>
      <c r="P51" s="52">
        <f t="shared" si="4"/>
        <v>42358</v>
      </c>
      <c r="Q51" s="52">
        <f t="shared" si="5"/>
        <v>42358</v>
      </c>
      <c r="R51" s="52">
        <f t="shared" si="6"/>
        <v>42418</v>
      </c>
      <c r="S51" s="52">
        <f t="shared" si="7"/>
        <v>42428</v>
      </c>
      <c r="T51" s="52">
        <f t="shared" si="8"/>
        <v>42448</v>
      </c>
      <c r="U51" s="52">
        <f t="shared" si="9"/>
        <v>42458</v>
      </c>
      <c r="V51" s="52">
        <f t="shared" si="10"/>
        <v>42458</v>
      </c>
      <c r="W51" s="52">
        <f t="shared" si="11"/>
        <v>42508</v>
      </c>
      <c r="X51" s="53">
        <f t="shared" si="14"/>
        <v>42718</v>
      </c>
    </row>
    <row r="52" spans="1:36" s="30" customFormat="1" ht="50.1" hidden="1" customHeight="1" thickBot="1" x14ac:dyDescent="0.25">
      <c r="A52" s="3">
        <v>42541</v>
      </c>
      <c r="B52" s="3"/>
      <c r="C52" s="3"/>
      <c r="D52" s="20" t="s">
        <v>0</v>
      </c>
      <c r="E52" s="3" t="s">
        <v>233</v>
      </c>
      <c r="F52" s="3" t="s">
        <v>231</v>
      </c>
      <c r="G52" s="4"/>
      <c r="H52" s="4"/>
      <c r="I52" s="4"/>
      <c r="J52" s="3"/>
      <c r="K52" s="10" t="s">
        <v>35</v>
      </c>
      <c r="L52" s="50">
        <f t="shared" si="0"/>
        <v>42521</v>
      </c>
      <c r="M52" s="51">
        <f t="shared" si="1"/>
        <v>42543</v>
      </c>
      <c r="N52" s="52" t="str">
        <f t="shared" si="13"/>
        <v>Sans Objet</v>
      </c>
      <c r="O52" s="52" t="str">
        <f t="shared" si="3"/>
        <v>Décembre 2015</v>
      </c>
      <c r="P52" s="52">
        <f t="shared" si="4"/>
        <v>42361</v>
      </c>
      <c r="Q52" s="52">
        <f t="shared" si="5"/>
        <v>42361</v>
      </c>
      <c r="R52" s="52">
        <f t="shared" si="6"/>
        <v>42421</v>
      </c>
      <c r="S52" s="52">
        <f t="shared" si="7"/>
        <v>42431</v>
      </c>
      <c r="T52" s="52">
        <f t="shared" si="8"/>
        <v>42451</v>
      </c>
      <c r="U52" s="52">
        <f t="shared" si="9"/>
        <v>42461</v>
      </c>
      <c r="V52" s="52">
        <f t="shared" si="10"/>
        <v>42461</v>
      </c>
      <c r="W52" s="52">
        <f t="shared" si="11"/>
        <v>42511</v>
      </c>
      <c r="X52" s="53" t="str">
        <f t="shared" si="14"/>
        <v>Sans Objet</v>
      </c>
    </row>
    <row r="53" spans="1:36" s="1" customFormat="1" ht="50.1" hidden="1" customHeight="1" thickBot="1" x14ac:dyDescent="0.25">
      <c r="A53" s="26">
        <v>42542</v>
      </c>
      <c r="B53" s="7"/>
      <c r="C53" s="7" t="s">
        <v>62</v>
      </c>
      <c r="D53" s="7" t="s">
        <v>2</v>
      </c>
      <c r="E53" s="7" t="s">
        <v>235</v>
      </c>
      <c r="F53" s="7" t="s">
        <v>34</v>
      </c>
      <c r="G53" s="8"/>
      <c r="H53" s="8"/>
      <c r="I53" s="8"/>
      <c r="J53" s="7" t="s">
        <v>50</v>
      </c>
      <c r="K53" s="9" t="s">
        <v>37</v>
      </c>
      <c r="L53" s="50">
        <f t="shared" si="0"/>
        <v>42535</v>
      </c>
      <c r="M53" s="51">
        <f t="shared" si="1"/>
        <v>42543</v>
      </c>
      <c r="N53" s="52" t="str">
        <f t="shared" si="13"/>
        <v>Sans Objet</v>
      </c>
      <c r="O53" s="52" t="str">
        <f t="shared" si="3"/>
        <v>Décembre 2015</v>
      </c>
      <c r="P53" s="52">
        <f t="shared" si="4"/>
        <v>42442</v>
      </c>
      <c r="Q53" s="52" t="str">
        <f t="shared" si="5"/>
        <v>Sans Objet</v>
      </c>
      <c r="R53" s="52" t="str">
        <f t="shared" si="6"/>
        <v>Sans Objet</v>
      </c>
      <c r="S53" s="52">
        <f t="shared" si="7"/>
        <v>42482</v>
      </c>
      <c r="T53" s="52">
        <f t="shared" si="8"/>
        <v>42482</v>
      </c>
      <c r="U53" s="52">
        <f t="shared" si="9"/>
        <v>42512</v>
      </c>
      <c r="V53" s="52" t="str">
        <f t="shared" si="10"/>
        <v>Sans Objet</v>
      </c>
      <c r="W53" s="52" t="str">
        <f t="shared" si="11"/>
        <v>Sans Objet</v>
      </c>
      <c r="X53" s="53" t="str">
        <f t="shared" si="14"/>
        <v>Sans Objet</v>
      </c>
      <c r="Y53" s="14"/>
      <c r="Z53" s="15"/>
      <c r="AA53" s="15"/>
      <c r="AB53" s="15"/>
      <c r="AC53" s="15"/>
      <c r="AD53" s="15"/>
      <c r="AE53" s="15"/>
      <c r="AF53" s="15"/>
      <c r="AG53" s="15"/>
      <c r="AH53" s="15"/>
      <c r="AI53" s="15"/>
      <c r="AJ53" s="15"/>
    </row>
    <row r="54" spans="1:36" s="34" customFormat="1" ht="50.1" customHeight="1" thickBot="1" x14ac:dyDescent="0.25">
      <c r="A54" s="25">
        <v>42912</v>
      </c>
      <c r="B54" s="5">
        <v>42914</v>
      </c>
      <c r="C54" s="75"/>
      <c r="D54" s="97" t="s">
        <v>156</v>
      </c>
      <c r="E54" s="75" t="s">
        <v>56</v>
      </c>
      <c r="F54" s="75"/>
      <c r="G54" s="75"/>
      <c r="H54" s="75"/>
      <c r="I54" s="75"/>
      <c r="J54" s="76"/>
      <c r="K54" s="19" t="s">
        <v>54</v>
      </c>
      <c r="L54" s="50" t="str">
        <f t="shared" si="0"/>
        <v>Sans Objet</v>
      </c>
      <c r="M54" s="51" t="str">
        <f t="shared" si="1"/>
        <v>Sans Objet</v>
      </c>
      <c r="N54" s="52" t="str">
        <f t="shared" si="13"/>
        <v>Sans Objet</v>
      </c>
      <c r="O54" s="52" t="str">
        <f t="shared" si="3"/>
        <v>Sans Objet</v>
      </c>
      <c r="P54" s="52" t="str">
        <f t="shared" si="4"/>
        <v>Sans Objet</v>
      </c>
      <c r="Q54" s="52" t="str">
        <f t="shared" si="5"/>
        <v>Sans Objet</v>
      </c>
      <c r="R54" s="52" t="str">
        <f t="shared" si="6"/>
        <v>Sans Objet</v>
      </c>
      <c r="S54" s="52" t="str">
        <f t="shared" si="7"/>
        <v>Sans Objet</v>
      </c>
      <c r="T54" s="52" t="str">
        <f t="shared" si="8"/>
        <v>Sans Objet</v>
      </c>
      <c r="U54" s="52" t="str">
        <f t="shared" si="9"/>
        <v>Sans Objet</v>
      </c>
      <c r="V54" s="52" t="str">
        <f t="shared" si="10"/>
        <v>Sans Objet</v>
      </c>
      <c r="W54" s="52" t="str">
        <f t="shared" si="11"/>
        <v>Sans Objet</v>
      </c>
      <c r="X54" s="53" t="str">
        <f t="shared" si="14"/>
        <v>Sans Objet</v>
      </c>
      <c r="Y54" s="30"/>
    </row>
    <row r="55" spans="1:36" s="30" customFormat="1" ht="50.1" hidden="1" customHeight="1" thickBot="1" x14ac:dyDescent="0.25">
      <c r="A55" s="3">
        <v>42549</v>
      </c>
      <c r="B55" s="3"/>
      <c r="C55" s="3" t="s">
        <v>65</v>
      </c>
      <c r="D55" s="20" t="s">
        <v>0</v>
      </c>
      <c r="E55" s="3" t="s">
        <v>251</v>
      </c>
      <c r="F55" s="3" t="s">
        <v>234</v>
      </c>
      <c r="G55" s="4"/>
      <c r="H55" s="4"/>
      <c r="I55" s="4"/>
      <c r="J55" s="3" t="s">
        <v>51</v>
      </c>
      <c r="K55" s="10" t="s">
        <v>35</v>
      </c>
      <c r="L55" s="50">
        <f t="shared" si="0"/>
        <v>42529</v>
      </c>
      <c r="M55" s="51">
        <f t="shared" si="1"/>
        <v>42551</v>
      </c>
      <c r="N55" s="52" t="str">
        <f t="shared" si="13"/>
        <v>Sans Objet</v>
      </c>
      <c r="O55" s="52" t="str">
        <f t="shared" si="3"/>
        <v>Décembre 2015</v>
      </c>
      <c r="P55" s="52">
        <f t="shared" si="4"/>
        <v>42369</v>
      </c>
      <c r="Q55" s="52">
        <f t="shared" si="5"/>
        <v>42369</v>
      </c>
      <c r="R55" s="52">
        <f t="shared" si="6"/>
        <v>42429</v>
      </c>
      <c r="S55" s="52">
        <f t="shared" si="7"/>
        <v>42439</v>
      </c>
      <c r="T55" s="52">
        <f t="shared" si="8"/>
        <v>42459</v>
      </c>
      <c r="U55" s="52">
        <f t="shared" si="9"/>
        <v>42469</v>
      </c>
      <c r="V55" s="52">
        <f t="shared" si="10"/>
        <v>42469</v>
      </c>
      <c r="W55" s="52">
        <f t="shared" si="11"/>
        <v>42519</v>
      </c>
      <c r="X55" s="53" t="str">
        <f t="shared" si="14"/>
        <v>Sans Objet</v>
      </c>
    </row>
    <row r="56" spans="1:36" s="30" customFormat="1" ht="61.5" hidden="1" customHeight="1" thickBot="1" x14ac:dyDescent="0.25">
      <c r="A56" s="3">
        <v>42551</v>
      </c>
      <c r="B56" s="3"/>
      <c r="C56" s="3" t="s">
        <v>39</v>
      </c>
      <c r="D56" s="20" t="s">
        <v>11</v>
      </c>
      <c r="E56" s="3" t="s">
        <v>230</v>
      </c>
      <c r="F56" s="3" t="s">
        <v>47</v>
      </c>
      <c r="G56" s="4" t="s">
        <v>177</v>
      </c>
      <c r="H56" s="4"/>
      <c r="I56" s="4"/>
      <c r="J56" s="3" t="s">
        <v>51</v>
      </c>
      <c r="K56" s="10" t="s">
        <v>35</v>
      </c>
      <c r="L56" s="50">
        <f t="shared" si="0"/>
        <v>42544</v>
      </c>
      <c r="M56" s="51">
        <f t="shared" si="1"/>
        <v>42552</v>
      </c>
      <c r="N56" s="52" t="str">
        <f t="shared" si="13"/>
        <v>Sans Objet</v>
      </c>
      <c r="O56" s="52" t="str">
        <f t="shared" si="3"/>
        <v>Décembre 2015</v>
      </c>
      <c r="P56" s="52">
        <f t="shared" si="4"/>
        <v>42451</v>
      </c>
      <c r="Q56" s="52">
        <f t="shared" si="5"/>
        <v>42471</v>
      </c>
      <c r="R56" s="52" t="str">
        <f t="shared" si="6"/>
        <v>Sans Objet</v>
      </c>
      <c r="S56" s="52">
        <f t="shared" si="7"/>
        <v>42491</v>
      </c>
      <c r="T56" s="52">
        <f t="shared" si="8"/>
        <v>42491</v>
      </c>
      <c r="U56" s="52">
        <f t="shared" si="9"/>
        <v>42521</v>
      </c>
      <c r="V56" s="52" t="str">
        <f t="shared" si="10"/>
        <v>Sans Objet</v>
      </c>
      <c r="W56" s="52">
        <f t="shared" si="11"/>
        <v>42521</v>
      </c>
      <c r="X56" s="53" t="str">
        <f t="shared" si="14"/>
        <v>Sans Objet</v>
      </c>
    </row>
    <row r="57" spans="1:36" s="30" customFormat="1" ht="50.1" hidden="1" customHeight="1" thickBot="1" x14ac:dyDescent="0.25">
      <c r="A57" s="3">
        <v>42551</v>
      </c>
      <c r="B57" s="3"/>
      <c r="C57" s="3" t="s">
        <v>67</v>
      </c>
      <c r="D57" s="20" t="s">
        <v>11</v>
      </c>
      <c r="E57" s="3" t="s">
        <v>84</v>
      </c>
      <c r="F57" s="3" t="s">
        <v>47</v>
      </c>
      <c r="G57" s="4" t="s">
        <v>177</v>
      </c>
      <c r="H57" s="4"/>
      <c r="I57" s="4"/>
      <c r="J57" s="3" t="s">
        <v>51</v>
      </c>
      <c r="K57" s="10" t="s">
        <v>35</v>
      </c>
      <c r="L57" s="50">
        <f t="shared" si="0"/>
        <v>42544</v>
      </c>
      <c r="M57" s="51">
        <f t="shared" si="1"/>
        <v>42552</v>
      </c>
      <c r="N57" s="52" t="str">
        <f t="shared" si="13"/>
        <v>Sans Objet</v>
      </c>
      <c r="O57" s="52" t="str">
        <f t="shared" si="3"/>
        <v>Décembre 2015</v>
      </c>
      <c r="P57" s="52">
        <f t="shared" si="4"/>
        <v>42451</v>
      </c>
      <c r="Q57" s="52">
        <f t="shared" si="5"/>
        <v>42471</v>
      </c>
      <c r="R57" s="52" t="str">
        <f t="shared" si="6"/>
        <v>Sans Objet</v>
      </c>
      <c r="S57" s="52">
        <f t="shared" si="7"/>
        <v>42491</v>
      </c>
      <c r="T57" s="52">
        <f t="shared" si="8"/>
        <v>42491</v>
      </c>
      <c r="U57" s="52">
        <f t="shared" si="9"/>
        <v>42521</v>
      </c>
      <c r="V57" s="52" t="str">
        <f t="shared" si="10"/>
        <v>Sans Objet</v>
      </c>
      <c r="W57" s="52">
        <f t="shared" si="11"/>
        <v>42521</v>
      </c>
      <c r="X57" s="53" t="str">
        <f t="shared" si="14"/>
        <v>Sans Objet</v>
      </c>
    </row>
    <row r="58" spans="1:36" s="30" customFormat="1" ht="50.1" hidden="1" customHeight="1" thickBot="1" x14ac:dyDescent="0.25">
      <c r="A58" s="3">
        <v>42552</v>
      </c>
      <c r="B58" s="3"/>
      <c r="C58" s="3" t="s">
        <v>81</v>
      </c>
      <c r="D58" s="20" t="s">
        <v>0</v>
      </c>
      <c r="E58" s="3" t="s">
        <v>252</v>
      </c>
      <c r="F58" s="3" t="s">
        <v>250</v>
      </c>
      <c r="G58" s="4"/>
      <c r="H58" s="4"/>
      <c r="I58" s="4"/>
      <c r="J58" s="3" t="s">
        <v>239</v>
      </c>
      <c r="K58" s="10" t="s">
        <v>35</v>
      </c>
      <c r="L58" s="50">
        <f t="shared" si="0"/>
        <v>42532</v>
      </c>
      <c r="M58" s="51">
        <f t="shared" si="1"/>
        <v>42554</v>
      </c>
      <c r="N58" s="52" t="str">
        <f t="shared" si="13"/>
        <v>Sans Objet</v>
      </c>
      <c r="O58" s="52" t="str">
        <f t="shared" si="3"/>
        <v>Décembre 2015</v>
      </c>
      <c r="P58" s="52">
        <f t="shared" si="4"/>
        <v>42372</v>
      </c>
      <c r="Q58" s="52">
        <f t="shared" si="5"/>
        <v>42372</v>
      </c>
      <c r="R58" s="52">
        <f t="shared" si="6"/>
        <v>42432</v>
      </c>
      <c r="S58" s="52">
        <f t="shared" si="7"/>
        <v>42442</v>
      </c>
      <c r="T58" s="52">
        <f t="shared" si="8"/>
        <v>42462</v>
      </c>
      <c r="U58" s="52">
        <f t="shared" si="9"/>
        <v>42472</v>
      </c>
      <c r="V58" s="52">
        <f t="shared" si="10"/>
        <v>42472</v>
      </c>
      <c r="W58" s="52">
        <f t="shared" si="11"/>
        <v>42522</v>
      </c>
      <c r="X58" s="53" t="str">
        <f t="shared" si="14"/>
        <v>Sans Objet</v>
      </c>
    </row>
  </sheetData>
  <sheetProtection insertRows="0" deleteRows="0" sort="0" autoFilter="0"/>
  <autoFilter ref="A2:AJ58">
    <filterColumn colId="3">
      <filters>
        <filter val="Colloque"/>
        <filter val="Colloque ext"/>
        <filter val="Ext : Colloque"/>
        <filter val="journée des doctorants"/>
        <filter val="Journée d'Études"/>
      </filters>
    </filterColumn>
  </autoFilter>
  <mergeCells count="3">
    <mergeCell ref="B1:K1"/>
    <mergeCell ref="L1:M1"/>
    <mergeCell ref="N1:X1"/>
  </mergeCells>
  <conditionalFormatting sqref="L3:X58">
    <cfRule type="cellIs" dxfId="88" priority="47" stopIfTrue="1" operator="equal">
      <formula>"Sans Objet"</formula>
    </cfRule>
    <cfRule type="cellIs" dxfId="87" priority="48" stopIfTrue="1" operator="lessThan">
      <formula>$A$1</formula>
    </cfRule>
    <cfRule type="cellIs" dxfId="86" priority="49" stopIfTrue="1" operator="greaterThan">
      <formula>$A$1</formula>
    </cfRule>
  </conditionalFormatting>
  <pageMargins left="0.78740157499999996" right="0.78740157499999996" top="0.984251969" bottom="0.984251969" header="0.4921259845" footer="0.492125984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0"/>
  <sheetViews>
    <sheetView zoomScale="75" zoomScaleNormal="75" workbookViewId="0">
      <selection activeCell="K7" sqref="K7"/>
    </sheetView>
  </sheetViews>
  <sheetFormatPr baseColWidth="10" defaultRowHeight="12.75" x14ac:dyDescent="0.2"/>
  <cols>
    <col min="1" max="1" width="19.140625" style="22" bestFit="1" customWidth="1"/>
    <col min="2" max="2" width="33.28515625" style="22" customWidth="1"/>
    <col min="3" max="4" width="11.7109375" customWidth="1"/>
    <col min="5" max="5" width="71.28515625" customWidth="1"/>
    <col min="6" max="6" width="18.7109375" customWidth="1"/>
    <col min="7" max="8" width="15.7109375" customWidth="1"/>
    <col min="9" max="9" width="12.7109375" customWidth="1"/>
    <col min="10" max="10" width="18.42578125" customWidth="1"/>
    <col min="11" max="11" width="12.7109375" customWidth="1"/>
    <col min="12" max="12" width="15.140625" customWidth="1"/>
  </cols>
  <sheetData>
    <row r="1" spans="1:13" s="14" customFormat="1" ht="74.099999999999994" customHeight="1" thickBot="1" x14ac:dyDescent="0.25">
      <c r="A1" s="23">
        <f ca="1">TODAY()</f>
        <v>43276</v>
      </c>
      <c r="B1" s="513" t="s">
        <v>42</v>
      </c>
      <c r="C1" s="514"/>
      <c r="D1" s="514"/>
      <c r="E1" s="514"/>
      <c r="F1" s="514"/>
      <c r="G1" s="514"/>
      <c r="H1" s="514"/>
      <c r="I1" s="514"/>
      <c r="J1" s="514"/>
      <c r="K1" s="514"/>
      <c r="L1" s="514"/>
      <c r="M1" s="13"/>
    </row>
    <row r="2" spans="1:13" s="14" customFormat="1" ht="39" thickBot="1" x14ac:dyDescent="0.25">
      <c r="A2" s="24" t="s">
        <v>23</v>
      </c>
      <c r="B2" s="21" t="s">
        <v>687</v>
      </c>
      <c r="C2" s="17" t="s">
        <v>24</v>
      </c>
      <c r="D2" s="17" t="s">
        <v>26</v>
      </c>
      <c r="E2" s="17" t="s">
        <v>31</v>
      </c>
      <c r="F2" s="17" t="s">
        <v>58</v>
      </c>
      <c r="G2" s="17" t="s">
        <v>32</v>
      </c>
      <c r="H2" s="17" t="s">
        <v>20</v>
      </c>
      <c r="I2" s="17" t="s">
        <v>27</v>
      </c>
      <c r="J2" s="17" t="s">
        <v>28</v>
      </c>
      <c r="K2" s="18" t="s">
        <v>29</v>
      </c>
      <c r="L2" s="18" t="s">
        <v>713</v>
      </c>
    </row>
    <row r="3" spans="1:13" s="30" customFormat="1" ht="50.1" customHeight="1" thickBot="1" x14ac:dyDescent="0.25">
      <c r="A3" s="140">
        <v>44166</v>
      </c>
      <c r="B3" s="141"/>
      <c r="C3" s="102"/>
      <c r="D3" s="141"/>
      <c r="E3" s="141" t="s">
        <v>748</v>
      </c>
      <c r="F3" s="141" t="s">
        <v>749</v>
      </c>
      <c r="G3" s="142"/>
      <c r="H3" s="142"/>
      <c r="I3" s="142"/>
      <c r="J3" s="133"/>
      <c r="K3" s="350" t="s">
        <v>567</v>
      </c>
      <c r="L3" s="351"/>
    </row>
    <row r="4" spans="1:13" ht="13.5" thickBot="1" x14ac:dyDescent="0.25"/>
    <row r="5" spans="1:13" s="1" customFormat="1" ht="50.1" customHeight="1" thickBot="1" x14ac:dyDescent="0.25">
      <c r="A5" s="237"/>
      <c r="B5" s="7"/>
      <c r="C5" s="7"/>
      <c r="D5" s="7"/>
      <c r="E5" s="7"/>
      <c r="F5" s="7"/>
      <c r="G5" s="33"/>
      <c r="H5" s="33"/>
      <c r="I5" s="33"/>
      <c r="J5" s="339"/>
      <c r="K5" s="344"/>
      <c r="L5" s="345"/>
      <c r="M5" s="14"/>
    </row>
    <row r="6" spans="1:13" s="30" customFormat="1" ht="50.1" customHeight="1" thickBot="1" x14ac:dyDescent="0.25">
      <c r="A6" s="244"/>
      <c r="B6" s="245"/>
      <c r="C6" s="196"/>
      <c r="D6" s="196"/>
      <c r="E6" s="196"/>
      <c r="F6" s="196"/>
      <c r="G6" s="197"/>
      <c r="H6" s="197"/>
      <c r="I6" s="197"/>
      <c r="J6" s="340"/>
      <c r="K6" s="346"/>
      <c r="L6" s="347" t="s">
        <v>686</v>
      </c>
    </row>
    <row r="7" spans="1:13" s="30" customFormat="1" ht="50.1" customHeight="1" thickBot="1" x14ac:dyDescent="0.25">
      <c r="A7" s="211"/>
      <c r="B7" s="212"/>
      <c r="C7" s="212"/>
      <c r="D7" s="212"/>
      <c r="E7" s="212"/>
      <c r="F7" s="212"/>
      <c r="G7" s="213"/>
      <c r="H7" s="213"/>
      <c r="I7" s="213"/>
      <c r="J7" s="341"/>
      <c r="K7" s="348"/>
      <c r="L7" s="349"/>
    </row>
    <row r="8" spans="1:13" ht="13.5" thickBot="1" x14ac:dyDescent="0.25"/>
    <row r="9" spans="1:13" s="30" customFormat="1" ht="50.1" customHeight="1" thickBot="1" x14ac:dyDescent="0.25">
      <c r="A9" s="126"/>
      <c r="B9" s="119"/>
      <c r="C9" s="127"/>
      <c r="D9" s="127"/>
      <c r="E9" s="119"/>
      <c r="F9" s="127"/>
      <c r="G9" s="128"/>
      <c r="H9" s="128"/>
      <c r="I9" s="128"/>
      <c r="J9" s="214"/>
      <c r="K9" s="352"/>
      <c r="L9" s="353"/>
    </row>
    <row r="10" spans="1:13" s="30" customFormat="1" ht="50.1" customHeight="1" thickBot="1" x14ac:dyDescent="0.25">
      <c r="A10" s="25"/>
      <c r="B10" s="5"/>
      <c r="C10" s="5"/>
      <c r="D10" s="5"/>
      <c r="E10" s="5"/>
      <c r="F10" s="5"/>
      <c r="G10" s="37"/>
      <c r="H10" s="37"/>
      <c r="I10" s="37"/>
      <c r="J10" s="220"/>
      <c r="K10" s="354"/>
      <c r="L10" s="355"/>
    </row>
  </sheetData>
  <autoFilter ref="A2:X3">
    <sortState ref="A3:W38">
      <sortCondition ref="A2"/>
    </sortState>
  </autoFilter>
  <mergeCells count="1">
    <mergeCell ref="B1:L1"/>
  </mergeCells>
  <pageMargins left="0.7" right="0.7" top="0.75" bottom="0.75" header="0.3" footer="0.3"/>
  <pageSetup paperSize="9" scale="14"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F42" sqref="F42"/>
    </sheetView>
  </sheetViews>
  <sheetFormatPr baseColWidth="10" defaultRowHeight="12.75" x14ac:dyDescent="0.2"/>
  <cols>
    <col min="1" max="1" width="22.5703125" customWidth="1"/>
    <col min="2" max="2" width="44.28515625" customWidth="1"/>
    <col min="3" max="3" width="30" customWidth="1"/>
    <col min="5" max="10" width="19.7109375" customWidth="1"/>
  </cols>
  <sheetData>
    <row r="1" spans="1:3" ht="60" customHeight="1" thickBot="1" x14ac:dyDescent="0.25">
      <c r="A1" s="24" t="s">
        <v>23</v>
      </c>
      <c r="B1" s="17" t="s">
        <v>31</v>
      </c>
      <c r="C1" s="17" t="s">
        <v>58</v>
      </c>
    </row>
    <row r="2" spans="1:3" ht="44.25" customHeight="1" thickBot="1" x14ac:dyDescent="0.25">
      <c r="A2" s="65">
        <v>42740</v>
      </c>
      <c r="B2" s="66" t="s">
        <v>453</v>
      </c>
      <c r="C2" s="3" t="s">
        <v>407</v>
      </c>
    </row>
    <row r="3" spans="1:3" ht="87" customHeight="1" thickBot="1" x14ac:dyDescent="0.25">
      <c r="A3" s="65">
        <v>42747</v>
      </c>
      <c r="B3" s="66" t="s">
        <v>405</v>
      </c>
      <c r="C3" s="3" t="s">
        <v>40</v>
      </c>
    </row>
    <row r="4" spans="1:3" ht="93" customHeight="1" thickBot="1" x14ac:dyDescent="0.25">
      <c r="A4" s="65">
        <v>42775</v>
      </c>
      <c r="B4" s="66" t="s">
        <v>430</v>
      </c>
      <c r="C4" s="3" t="s">
        <v>408</v>
      </c>
    </row>
    <row r="5" spans="1:3" ht="60" customHeight="1" thickBot="1" x14ac:dyDescent="0.25">
      <c r="A5" s="65">
        <v>42796</v>
      </c>
      <c r="B5" s="66" t="s">
        <v>489</v>
      </c>
      <c r="C5" s="3" t="s">
        <v>409</v>
      </c>
    </row>
    <row r="6" spans="1:3" ht="60" customHeight="1" thickBot="1" x14ac:dyDescent="0.25">
      <c r="A6" s="65">
        <v>42831</v>
      </c>
      <c r="B6" s="66" t="s">
        <v>457</v>
      </c>
      <c r="C6" s="3" t="s">
        <v>407</v>
      </c>
    </row>
    <row r="7" spans="1:3" ht="60" customHeight="1" thickBot="1" x14ac:dyDescent="0.25">
      <c r="A7" s="161">
        <v>42851</v>
      </c>
      <c r="B7" s="118" t="s">
        <v>443</v>
      </c>
      <c r="C7" s="163" t="s">
        <v>74</v>
      </c>
    </row>
    <row r="8" spans="1:3" ht="60" customHeight="1" thickBot="1" x14ac:dyDescent="0.25">
      <c r="A8" s="65">
        <v>42859</v>
      </c>
      <c r="B8" s="66" t="s">
        <v>305</v>
      </c>
      <c r="C8" s="3" t="s">
        <v>408</v>
      </c>
    </row>
    <row r="9" spans="1:3" ht="60" customHeight="1" thickBot="1" x14ac:dyDescent="0.25">
      <c r="A9" s="100">
        <v>42866</v>
      </c>
      <c r="B9" s="118" t="s">
        <v>126</v>
      </c>
      <c r="C9" s="102" t="s">
        <v>88</v>
      </c>
    </row>
    <row r="10" spans="1:3" ht="133.5" customHeight="1" thickBot="1" x14ac:dyDescent="0.25">
      <c r="A10" s="100">
        <v>42874</v>
      </c>
      <c r="B10" s="151" t="s">
        <v>485</v>
      </c>
      <c r="C10" s="3" t="s">
        <v>409</v>
      </c>
    </row>
    <row r="11" spans="1:3" ht="60" customHeight="1" thickBot="1" x14ac:dyDescent="0.25">
      <c r="A11" s="65">
        <v>42887</v>
      </c>
      <c r="B11" s="169" t="s">
        <v>486</v>
      </c>
      <c r="C11" s="3" t="s">
        <v>409</v>
      </c>
    </row>
    <row r="12" spans="1:3" ht="60" customHeight="1" thickBot="1" x14ac:dyDescent="0.25">
      <c r="A12" s="65">
        <v>42887</v>
      </c>
      <c r="B12" s="169" t="s">
        <v>498</v>
      </c>
      <c r="C12" s="3" t="s">
        <v>411</v>
      </c>
    </row>
    <row r="13" spans="1:3" ht="60" customHeight="1" thickBot="1" x14ac:dyDescent="0.25">
      <c r="A13" s="100">
        <v>42527</v>
      </c>
      <c r="B13" s="135" t="s">
        <v>445</v>
      </c>
      <c r="C13" s="134" t="s">
        <v>294</v>
      </c>
    </row>
    <row r="14" spans="1:3" ht="60" customHeight="1" thickBot="1" x14ac:dyDescent="0.25">
      <c r="A14" s="65">
        <v>42901</v>
      </c>
      <c r="B14" s="169" t="s">
        <v>487</v>
      </c>
      <c r="C14" s="3" t="s">
        <v>409</v>
      </c>
    </row>
    <row r="15" spans="1:3" ht="45" customHeight="1" thickBot="1" x14ac:dyDescent="0.25">
      <c r="A15" s="65">
        <v>42919</v>
      </c>
      <c r="B15" s="66" t="s">
        <v>499</v>
      </c>
      <c r="C15" s="3" t="s">
        <v>458</v>
      </c>
    </row>
    <row r="16" spans="1:3" ht="45" customHeight="1" thickBot="1" x14ac:dyDescent="0.25">
      <c r="A16" s="65">
        <v>42922</v>
      </c>
      <c r="B16" s="66" t="s">
        <v>433</v>
      </c>
      <c r="C16" s="3" t="s">
        <v>407</v>
      </c>
    </row>
    <row r="17" spans="1:3" ht="45" customHeight="1" thickBot="1" x14ac:dyDescent="0.25">
      <c r="A17" s="226"/>
      <c r="B17" s="227"/>
      <c r="C17" s="228"/>
    </row>
    <row r="18" spans="1:3" ht="45" customHeight="1" thickBot="1" x14ac:dyDescent="0.25">
      <c r="A18" s="226"/>
      <c r="B18" s="229"/>
      <c r="C18" s="229"/>
    </row>
    <row r="19" spans="1:3" ht="45" customHeight="1" thickBot="1" x14ac:dyDescent="0.25">
      <c r="A19" s="226"/>
      <c r="B19" s="229"/>
      <c r="C19" s="229"/>
    </row>
    <row r="20" spans="1:3" ht="45" customHeight="1" thickBot="1" x14ac:dyDescent="0.25">
      <c r="A20" s="226"/>
      <c r="B20" s="229"/>
      <c r="C20" s="229"/>
    </row>
    <row r="21" spans="1:3" ht="45" customHeight="1" thickBot="1" x14ac:dyDescent="0.25">
      <c r="A21" s="226"/>
      <c r="B21" s="229"/>
      <c r="C21" s="229"/>
    </row>
    <row r="22" spans="1:3" ht="13.5" thickBot="1" x14ac:dyDescent="0.25">
      <c r="A22" s="226"/>
      <c r="B22" s="229" t="s">
        <v>383</v>
      </c>
      <c r="C22" s="229"/>
    </row>
    <row r="23" spans="1:3" ht="13.5" thickBot="1" x14ac:dyDescent="0.25">
      <c r="A23" s="226"/>
      <c r="B23" s="229"/>
      <c r="C23" s="229"/>
    </row>
    <row r="24" spans="1:3" ht="13.5" thickBot="1" x14ac:dyDescent="0.25">
      <c r="A24" s="226" t="s">
        <v>237</v>
      </c>
      <c r="B24" s="229" t="s">
        <v>386</v>
      </c>
      <c r="C24" s="229"/>
    </row>
    <row r="25" spans="1:3" ht="13.5" thickBot="1" x14ac:dyDescent="0.25">
      <c r="A25" s="226" t="s">
        <v>237</v>
      </c>
      <c r="B25" s="229"/>
      <c r="C25" s="229"/>
    </row>
    <row r="26" spans="1:3" ht="13.5" thickBot="1" x14ac:dyDescent="0.25">
      <c r="A26" s="226" t="s">
        <v>237</v>
      </c>
      <c r="B26" s="229"/>
      <c r="C26" s="229"/>
    </row>
    <row r="27" spans="1:3" ht="23.25" thickBot="1" x14ac:dyDescent="0.25">
      <c r="A27" s="226" t="s">
        <v>237</v>
      </c>
      <c r="B27" s="229" t="s">
        <v>390</v>
      </c>
      <c r="C27" s="229"/>
    </row>
    <row r="28" spans="1:3" ht="13.5" thickBot="1" x14ac:dyDescent="0.25">
      <c r="A28" s="226" t="s">
        <v>237</v>
      </c>
      <c r="B28" s="229" t="s">
        <v>392</v>
      </c>
      <c r="C28" s="229" t="s">
        <v>394</v>
      </c>
    </row>
    <row r="29" spans="1:3" ht="13.5" thickBot="1" x14ac:dyDescent="0.25">
      <c r="A29" s="226" t="s">
        <v>237</v>
      </c>
      <c r="B29" s="229"/>
      <c r="C29" s="229"/>
    </row>
    <row r="30" spans="1:3" ht="13.5" thickBot="1" x14ac:dyDescent="0.25">
      <c r="A30" s="226" t="s">
        <v>237</v>
      </c>
      <c r="B30" s="229" t="s">
        <v>395</v>
      </c>
      <c r="C30" s="229"/>
    </row>
    <row r="31" spans="1:3" ht="13.5" thickBot="1" x14ac:dyDescent="0.25">
      <c r="A31" s="226" t="s">
        <v>237</v>
      </c>
      <c r="B31" s="229"/>
      <c r="C31" s="229"/>
    </row>
    <row r="32" spans="1:3" ht="13.5" thickBot="1" x14ac:dyDescent="0.25">
      <c r="A32" s="226" t="s">
        <v>237</v>
      </c>
      <c r="B32" s="229"/>
      <c r="C32" s="229" t="s">
        <v>326</v>
      </c>
    </row>
    <row r="34" spans="5:10" x14ac:dyDescent="0.2">
      <c r="E34" s="522" t="s">
        <v>695</v>
      </c>
      <c r="F34" s="523"/>
      <c r="G34" s="523"/>
      <c r="H34" s="523"/>
      <c r="I34" s="523"/>
      <c r="J34" s="524"/>
    </row>
    <row r="35" spans="5:10" s="238" customFormat="1" ht="20.25" customHeight="1" x14ac:dyDescent="0.2">
      <c r="E35" s="241" t="s">
        <v>684</v>
      </c>
      <c r="F35" s="242" t="s">
        <v>686</v>
      </c>
      <c r="G35" s="243" t="s">
        <v>35</v>
      </c>
      <c r="H35" s="240" t="s">
        <v>75</v>
      </c>
      <c r="I35" s="338" t="s">
        <v>685</v>
      </c>
      <c r="J35" s="239" t="s">
        <v>131</v>
      </c>
    </row>
  </sheetData>
  <mergeCells count="1">
    <mergeCell ref="E34:J3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7"/>
  <sheetViews>
    <sheetView zoomScale="75" zoomScaleNormal="75" workbookViewId="0">
      <selection activeCell="C5" sqref="C5"/>
    </sheetView>
  </sheetViews>
  <sheetFormatPr baseColWidth="10" defaultRowHeight="12.75" x14ac:dyDescent="0.2"/>
  <cols>
    <col min="1" max="1" width="30.140625" style="22" customWidth="1"/>
    <col min="2" max="2" width="11.7109375" style="22" customWidth="1"/>
    <col min="3" max="4" width="11.7109375" customWidth="1"/>
    <col min="5" max="5" width="71.28515625" customWidth="1"/>
    <col min="6" max="6" width="18.7109375" customWidth="1"/>
    <col min="7" max="8" width="15.7109375" customWidth="1"/>
    <col min="9" max="9" width="12.7109375" customWidth="1"/>
    <col min="10" max="10" width="18.42578125" customWidth="1"/>
    <col min="11" max="11" width="12.7109375" customWidth="1"/>
  </cols>
  <sheetData>
    <row r="1" spans="1:12" s="14" customFormat="1" ht="74.099999999999994" customHeight="1" thickBot="1" x14ac:dyDescent="0.25">
      <c r="A1" s="23">
        <f ca="1">TODAY()</f>
        <v>43276</v>
      </c>
      <c r="B1" s="513" t="s">
        <v>42</v>
      </c>
      <c r="C1" s="514"/>
      <c r="D1" s="514"/>
      <c r="E1" s="514"/>
      <c r="F1" s="514"/>
      <c r="G1" s="514"/>
      <c r="H1" s="514"/>
      <c r="I1" s="514"/>
      <c r="J1" s="514"/>
      <c r="K1" s="515"/>
      <c r="L1" s="13"/>
    </row>
    <row r="2" spans="1:12" s="14" customFormat="1" ht="45" thickBot="1" x14ac:dyDescent="0.25">
      <c r="A2" s="24" t="s">
        <v>23</v>
      </c>
      <c r="B2" s="21" t="s">
        <v>25</v>
      </c>
      <c r="C2" s="17" t="s">
        <v>24</v>
      </c>
      <c r="D2" s="17" t="s">
        <v>26</v>
      </c>
      <c r="E2" s="17" t="s">
        <v>31</v>
      </c>
      <c r="F2" s="17" t="s">
        <v>58</v>
      </c>
      <c r="G2" s="17" t="s">
        <v>32</v>
      </c>
      <c r="H2" s="17" t="s">
        <v>20</v>
      </c>
      <c r="I2" s="17" t="s">
        <v>27</v>
      </c>
      <c r="J2" s="17" t="s">
        <v>28</v>
      </c>
      <c r="K2" s="18" t="s">
        <v>29</v>
      </c>
    </row>
    <row r="3" spans="1:12" s="30" customFormat="1" ht="66.75" customHeight="1" thickBot="1" x14ac:dyDescent="0.25">
      <c r="A3" s="187" t="s">
        <v>645</v>
      </c>
      <c r="B3" s="188"/>
      <c r="C3" s="188"/>
      <c r="D3" s="188"/>
      <c r="E3" s="141" t="s">
        <v>644</v>
      </c>
      <c r="F3" s="141" t="s">
        <v>458</v>
      </c>
      <c r="G3" s="189"/>
      <c r="H3" s="189"/>
      <c r="I3" s="189"/>
      <c r="J3" s="143"/>
      <c r="K3" s="190" t="s">
        <v>567</v>
      </c>
    </row>
    <row r="4" spans="1:12" s="30" customFormat="1" ht="66.75" customHeight="1" thickBot="1" x14ac:dyDescent="0.25">
      <c r="A4" s="187"/>
      <c r="B4" s="188"/>
      <c r="C4" s="188"/>
      <c r="D4" s="188"/>
      <c r="E4" s="141"/>
      <c r="F4" s="141"/>
      <c r="G4" s="189"/>
      <c r="H4" s="189"/>
      <c r="I4" s="189"/>
      <c r="J4" s="143"/>
      <c r="K4" s="190"/>
    </row>
    <row r="5" spans="1:12" s="30" customFormat="1" ht="50.1" customHeight="1" thickBot="1" x14ac:dyDescent="0.25">
      <c r="A5" s="202"/>
      <c r="B5" s="196"/>
      <c r="C5" s="196"/>
      <c r="D5" s="196"/>
      <c r="E5" s="196"/>
      <c r="F5" s="196"/>
      <c r="G5" s="197"/>
      <c r="H5" s="197"/>
      <c r="I5" s="197"/>
      <c r="J5" s="201"/>
      <c r="K5" s="199"/>
    </row>
    <row r="6" spans="1:12" s="30" customFormat="1" thickBot="1" x14ac:dyDescent="0.25">
      <c r="A6" s="202"/>
      <c r="B6" s="196"/>
      <c r="C6" s="196"/>
      <c r="D6" s="196"/>
      <c r="E6" s="196"/>
      <c r="F6" s="196"/>
      <c r="G6" s="197"/>
      <c r="H6" s="197"/>
      <c r="I6" s="197"/>
      <c r="J6" s="201"/>
      <c r="K6" s="199"/>
    </row>
    <row r="7" spans="1:12" s="30" customFormat="1" ht="50.1" customHeight="1" thickBot="1" x14ac:dyDescent="0.25">
      <c r="A7" s="202"/>
      <c r="B7" s="196"/>
      <c r="C7" s="196"/>
      <c r="D7" s="196"/>
      <c r="E7" s="196"/>
      <c r="F7" s="196"/>
      <c r="G7" s="197"/>
      <c r="H7" s="197"/>
      <c r="I7" s="197"/>
      <c r="J7" s="201"/>
      <c r="K7" s="199"/>
    </row>
    <row r="8" spans="1:12" s="30" customFormat="1" ht="46.5" customHeight="1" thickBot="1" x14ac:dyDescent="0.25">
      <c r="A8" s="25"/>
      <c r="B8" s="182"/>
      <c r="C8" s="182"/>
      <c r="D8" s="182"/>
      <c r="E8" s="183"/>
      <c r="F8" s="182"/>
      <c r="G8" s="184"/>
      <c r="H8" s="184"/>
      <c r="I8" s="184"/>
      <c r="J8" s="185"/>
      <c r="K8" s="186"/>
    </row>
    <row r="9" spans="1:12" s="30" customFormat="1" ht="46.5" customHeight="1" thickBot="1" x14ac:dyDescent="0.25">
      <c r="A9" s="206"/>
      <c r="B9" s="203"/>
      <c r="C9" s="203"/>
      <c r="D9" s="203"/>
      <c r="E9" s="196"/>
      <c r="F9" s="196"/>
      <c r="G9" s="197"/>
      <c r="H9" s="197"/>
      <c r="I9" s="207"/>
      <c r="J9" s="201"/>
      <c r="K9" s="199"/>
    </row>
    <row r="10" spans="1:12" s="30" customFormat="1" ht="50.1" customHeight="1" thickBot="1" x14ac:dyDescent="0.25">
      <c r="A10" s="204"/>
      <c r="B10" s="203"/>
      <c r="C10" s="203"/>
      <c r="D10" s="203"/>
      <c r="E10" s="196"/>
      <c r="F10" s="196"/>
      <c r="G10" s="205"/>
      <c r="H10" s="205"/>
      <c r="I10" s="205"/>
      <c r="J10" s="201"/>
      <c r="K10" s="199"/>
    </row>
    <row r="11" spans="1:12" s="30" customFormat="1" ht="50.1" customHeight="1" thickBot="1" x14ac:dyDescent="0.25">
      <c r="A11" s="25"/>
      <c r="B11" s="182"/>
      <c r="C11" s="182"/>
      <c r="D11" s="182"/>
      <c r="E11" s="183"/>
      <c r="F11" s="182"/>
      <c r="G11" s="184"/>
      <c r="H11" s="184"/>
      <c r="I11" s="184"/>
      <c r="J11" s="185"/>
      <c r="K11" s="186"/>
    </row>
    <row r="12" spans="1:12" s="30" customFormat="1" ht="46.5" customHeight="1" thickBot="1" x14ac:dyDescent="0.25">
      <c r="A12" s="171"/>
      <c r="B12" s="172"/>
      <c r="C12" s="172"/>
      <c r="D12" s="172"/>
      <c r="E12" s="173"/>
      <c r="F12" s="172"/>
      <c r="G12" s="174"/>
      <c r="H12" s="174"/>
      <c r="I12" s="174"/>
      <c r="J12" s="175"/>
      <c r="K12" s="176"/>
    </row>
    <row r="13" spans="1:12" s="30" customFormat="1" ht="50.1" customHeight="1" thickBot="1" x14ac:dyDescent="0.25">
      <c r="A13" s="26"/>
      <c r="B13" s="7"/>
      <c r="C13" s="7"/>
      <c r="D13" s="7"/>
      <c r="E13" s="7"/>
      <c r="F13" s="7"/>
      <c r="G13" s="33"/>
      <c r="H13" s="33"/>
      <c r="I13" s="33"/>
      <c r="J13" s="12"/>
      <c r="K13" s="9"/>
    </row>
    <row r="14" spans="1:12" s="30" customFormat="1" ht="50.1" customHeight="1" thickBot="1" x14ac:dyDescent="0.25">
      <c r="A14" s="124"/>
      <c r="B14" s="7"/>
      <c r="C14" s="7"/>
      <c r="D14" s="7"/>
      <c r="E14" s="7"/>
      <c r="F14" s="7"/>
      <c r="G14" s="33"/>
      <c r="H14" s="33"/>
      <c r="I14" s="8"/>
      <c r="J14" s="12"/>
      <c r="K14" s="9"/>
    </row>
    <row r="15" spans="1:12" s="30" customFormat="1" ht="50.1" customHeight="1" thickBot="1" x14ac:dyDescent="0.25">
      <c r="A15" s="26"/>
      <c r="B15" s="7"/>
      <c r="C15" s="7"/>
      <c r="D15" s="7"/>
      <c r="E15" s="7"/>
      <c r="F15" s="7"/>
      <c r="G15" s="33"/>
      <c r="H15" s="33"/>
      <c r="I15" s="33"/>
      <c r="J15" s="12"/>
      <c r="K15" s="9"/>
    </row>
    <row r="16" spans="1:12" s="30" customFormat="1" ht="50.1" customHeight="1" thickBot="1" x14ac:dyDescent="0.25">
      <c r="A16" s="187"/>
      <c r="B16" s="188"/>
      <c r="C16" s="188"/>
      <c r="D16" s="188"/>
      <c r="E16" s="141"/>
      <c r="F16" s="141"/>
      <c r="G16" s="189"/>
      <c r="H16" s="189"/>
      <c r="I16" s="189"/>
      <c r="J16" s="143"/>
      <c r="K16" s="190"/>
    </row>
    <row r="17" spans="1:23" ht="13.5" thickBot="1" x14ac:dyDescent="0.25"/>
    <row r="18" spans="1:23" s="30" customFormat="1" ht="13.5" thickBot="1" x14ac:dyDescent="0.25">
      <c r="A18" s="100"/>
      <c r="B18" s="101"/>
      <c r="C18" s="102"/>
      <c r="D18" s="102"/>
      <c r="E18" s="118"/>
      <c r="F18" s="102"/>
      <c r="G18" s="99"/>
      <c r="H18" s="99"/>
      <c r="I18" s="99"/>
      <c r="J18" s="120"/>
      <c r="K18" s="103"/>
    </row>
    <row r="19" spans="1:23" s="30" customFormat="1" ht="50.1" customHeight="1" thickBot="1" x14ac:dyDescent="0.25">
      <c r="A19" s="26"/>
      <c r="B19" s="7"/>
      <c r="C19" s="7"/>
      <c r="D19" s="7"/>
      <c r="E19" s="7"/>
      <c r="F19" s="7"/>
      <c r="G19" s="33"/>
      <c r="H19" s="33"/>
      <c r="I19" s="33"/>
      <c r="J19" s="12"/>
      <c r="K19" s="9"/>
    </row>
    <row r="20" spans="1:23" s="1" customFormat="1" ht="50.1" customHeight="1" thickBot="1" x14ac:dyDescent="0.25">
      <c r="A20" s="126"/>
      <c r="B20" s="119"/>
      <c r="C20" s="127"/>
      <c r="D20" s="127"/>
      <c r="E20" s="119"/>
      <c r="F20" s="127"/>
      <c r="G20" s="128"/>
      <c r="H20" s="128"/>
      <c r="I20" s="128"/>
      <c r="J20" s="129"/>
      <c r="K20" s="130"/>
      <c r="L20" s="14"/>
    </row>
    <row r="21" spans="1:23" s="30" customFormat="1" ht="50.1" customHeight="1" thickBot="1" x14ac:dyDescent="0.25">
      <c r="A21" s="100"/>
      <c r="B21" s="101"/>
      <c r="C21" s="102"/>
      <c r="D21" s="102"/>
      <c r="E21" s="104"/>
      <c r="F21" s="102"/>
      <c r="G21" s="99"/>
      <c r="H21" s="99"/>
      <c r="I21" s="99"/>
      <c r="J21" s="99"/>
      <c r="K21" s="103"/>
    </row>
    <row r="22" spans="1:23" s="30" customFormat="1" ht="50.1" customHeight="1" thickBot="1" x14ac:dyDescent="0.25">
      <c r="A22" s="25"/>
      <c r="B22" s="5"/>
      <c r="C22" s="5"/>
      <c r="D22" s="5"/>
      <c r="E22" s="5"/>
      <c r="F22" s="5"/>
      <c r="G22" s="37"/>
      <c r="H22" s="37"/>
      <c r="I22" s="37"/>
      <c r="J22" s="41"/>
      <c r="K22" s="11"/>
    </row>
    <row r="23" spans="1:23" s="30" customFormat="1" ht="50.1" customHeight="1" thickBot="1" x14ac:dyDescent="0.25">
      <c r="A23" s="25"/>
      <c r="B23" s="5"/>
      <c r="C23" s="5"/>
      <c r="D23" s="5"/>
      <c r="E23" s="5"/>
      <c r="F23" s="5"/>
      <c r="G23" s="37"/>
      <c r="H23" s="37"/>
      <c r="I23" s="37"/>
      <c r="J23" s="41"/>
      <c r="K23" s="11"/>
    </row>
    <row r="24" spans="1:23" s="30" customFormat="1" ht="50.1" customHeight="1" thickBot="1" x14ac:dyDescent="0.25">
      <c r="A24" s="25"/>
      <c r="B24" s="5"/>
      <c r="C24" s="36"/>
      <c r="D24" s="36"/>
      <c r="E24" s="36"/>
      <c r="F24" s="36"/>
      <c r="G24" s="37"/>
      <c r="H24" s="37"/>
      <c r="I24" s="37"/>
      <c r="J24" s="38"/>
      <c r="K24" s="35"/>
    </row>
    <row r="25" spans="1:23" s="30" customFormat="1" ht="50.1" customHeight="1" thickBot="1" x14ac:dyDescent="0.25">
      <c r="A25" s="25"/>
      <c r="B25" s="5"/>
      <c r="C25" s="36"/>
      <c r="D25" s="36"/>
      <c r="E25" s="36"/>
      <c r="F25" s="36"/>
      <c r="G25" s="37"/>
      <c r="H25" s="37"/>
      <c r="I25" s="37"/>
      <c r="J25" s="38"/>
      <c r="K25" s="35"/>
    </row>
    <row r="26" spans="1:23" s="30" customFormat="1" ht="50.1" customHeight="1" thickBot="1" x14ac:dyDescent="0.25">
      <c r="A26" s="25"/>
      <c r="B26" s="5"/>
      <c r="C26" s="36"/>
      <c r="D26" s="36"/>
      <c r="E26" s="36"/>
      <c r="F26" s="36"/>
      <c r="G26" s="37"/>
      <c r="H26" s="37"/>
      <c r="I26" s="37"/>
      <c r="J26" s="38"/>
      <c r="K26" s="35"/>
    </row>
    <row r="27" spans="1:23" s="34" customFormat="1" ht="50.1" customHeight="1" thickBot="1" x14ac:dyDescent="0.25">
      <c r="A27" s="25"/>
      <c r="B27" s="5"/>
      <c r="C27" s="36"/>
      <c r="D27" s="36"/>
      <c r="E27" s="36"/>
      <c r="F27" s="36"/>
      <c r="G27" s="37"/>
      <c r="H27" s="37"/>
      <c r="I27" s="37"/>
      <c r="J27" s="38"/>
      <c r="K27" s="35"/>
      <c r="L27" s="30"/>
    </row>
    <row r="28" spans="1:23" s="30" customFormat="1" ht="50.1" customHeight="1" thickBot="1" x14ac:dyDescent="0.25">
      <c r="A28" s="25"/>
      <c r="B28" s="5"/>
      <c r="C28" s="36"/>
      <c r="D28" s="36"/>
      <c r="E28" s="36"/>
      <c r="F28" s="36"/>
      <c r="G28" s="37"/>
      <c r="H28" s="37"/>
      <c r="I28" s="37"/>
      <c r="J28" s="38"/>
      <c r="K28" s="35"/>
    </row>
    <row r="29" spans="1:23" ht="50.1" customHeight="1" thickBot="1" x14ac:dyDescent="0.25">
      <c r="A29" s="25"/>
      <c r="B29" s="5"/>
      <c r="C29" s="36"/>
      <c r="D29" s="36"/>
      <c r="E29" s="36"/>
      <c r="F29" s="36"/>
      <c r="G29" s="37"/>
      <c r="H29" s="37"/>
      <c r="I29" s="37"/>
      <c r="J29" s="38"/>
      <c r="K29" s="35"/>
      <c r="L29" s="14"/>
      <c r="M29" s="14"/>
      <c r="N29" s="14"/>
      <c r="O29" s="14"/>
      <c r="P29" s="14"/>
      <c r="Q29" s="14"/>
      <c r="R29" s="14"/>
      <c r="S29" s="14"/>
      <c r="T29" s="14"/>
      <c r="U29" s="14"/>
      <c r="V29" s="14"/>
      <c r="W29" s="14"/>
    </row>
    <row r="30" spans="1:23" s="30" customFormat="1" ht="50.1" customHeight="1" thickBot="1" x14ac:dyDescent="0.25">
      <c r="A30" s="25"/>
      <c r="B30" s="5"/>
      <c r="C30" s="36"/>
      <c r="D30" s="36"/>
      <c r="E30" s="36"/>
      <c r="F30" s="36"/>
      <c r="G30" s="37"/>
      <c r="H30" s="37"/>
      <c r="I30" s="37"/>
      <c r="J30" s="38"/>
      <c r="K30" s="35"/>
    </row>
    <row r="31" spans="1:23" s="30" customFormat="1" ht="50.1" customHeight="1" thickBot="1" x14ac:dyDescent="0.25">
      <c r="A31" s="25"/>
      <c r="B31" s="5"/>
      <c r="C31" s="36"/>
      <c r="D31" s="36"/>
      <c r="E31" s="36"/>
      <c r="F31" s="36"/>
      <c r="G31" s="37"/>
      <c r="H31" s="37"/>
      <c r="I31" s="37"/>
      <c r="J31" s="38"/>
      <c r="K31" s="35"/>
    </row>
    <row r="32" spans="1:23" ht="50.1" customHeight="1" thickBot="1" x14ac:dyDescent="0.25">
      <c r="A32" s="25"/>
      <c r="B32" s="5"/>
      <c r="C32" s="36"/>
      <c r="D32" s="36"/>
      <c r="E32" s="36"/>
      <c r="F32" s="36"/>
      <c r="G32" s="37"/>
      <c r="H32" s="37"/>
      <c r="I32" s="37"/>
      <c r="J32" s="38"/>
      <c r="K32" s="35"/>
      <c r="L32" s="14"/>
      <c r="M32" s="14"/>
      <c r="N32" s="14"/>
      <c r="O32" s="14"/>
      <c r="P32" s="14"/>
      <c r="Q32" s="14"/>
      <c r="R32" s="14"/>
      <c r="S32" s="14"/>
      <c r="T32" s="14"/>
      <c r="U32" s="14"/>
      <c r="V32" s="14"/>
      <c r="W32" s="14"/>
    </row>
    <row r="33" spans="1:23" s="30" customFormat="1" ht="50.1" customHeight="1" thickBot="1" x14ac:dyDescent="0.25">
      <c r="A33" s="25"/>
      <c r="B33" s="5"/>
      <c r="C33" s="36"/>
      <c r="D33" s="36"/>
      <c r="E33" s="36"/>
      <c r="F33" s="36"/>
      <c r="G33" s="37"/>
      <c r="H33" s="37"/>
      <c r="I33" s="37"/>
      <c r="J33" s="38"/>
      <c r="K33" s="35"/>
    </row>
    <row r="34" spans="1:23" s="34" customFormat="1" ht="50.1" customHeight="1" thickBot="1" x14ac:dyDescent="0.25">
      <c r="A34" s="25"/>
      <c r="B34" s="5"/>
      <c r="C34" s="36"/>
      <c r="D34" s="36"/>
      <c r="E34" s="36"/>
      <c r="F34" s="36"/>
      <c r="G34" s="37"/>
      <c r="H34" s="37"/>
      <c r="I34" s="37"/>
      <c r="J34" s="38"/>
      <c r="K34" s="35"/>
      <c r="L34" s="30"/>
    </row>
    <row r="35" spans="1:23" s="1" customFormat="1" ht="50.1" customHeight="1" thickBot="1" x14ac:dyDescent="0.25">
      <c r="A35" s="25"/>
      <c r="B35" s="5"/>
      <c r="C35" s="36"/>
      <c r="D35" s="36"/>
      <c r="E35" s="36"/>
      <c r="F35" s="36"/>
      <c r="G35" s="37"/>
      <c r="H35" s="37"/>
      <c r="I35" s="37"/>
      <c r="J35" s="38"/>
      <c r="K35" s="35"/>
      <c r="L35"/>
    </row>
    <row r="36" spans="1:23" ht="50.1" customHeight="1" thickBot="1" x14ac:dyDescent="0.25">
      <c r="A36" s="25"/>
      <c r="B36" s="5"/>
      <c r="C36" s="36"/>
      <c r="D36" s="36"/>
      <c r="E36" s="36"/>
      <c r="F36" s="36"/>
      <c r="G36" s="37"/>
      <c r="H36" s="37"/>
      <c r="I36" s="37"/>
      <c r="J36" s="38"/>
      <c r="K36" s="35"/>
    </row>
    <row r="37" spans="1:23" ht="50.1" customHeight="1" thickBot="1" x14ac:dyDescent="0.25">
      <c r="A37" s="25"/>
      <c r="B37" s="5"/>
      <c r="C37" s="36"/>
      <c r="D37" s="36"/>
      <c r="E37" s="36"/>
      <c r="F37" s="36"/>
      <c r="G37" s="37"/>
      <c r="H37" s="37"/>
      <c r="I37" s="37"/>
      <c r="J37" s="38"/>
      <c r="K37" s="35"/>
      <c r="L37" s="14"/>
      <c r="M37" s="14"/>
      <c r="N37" s="14"/>
      <c r="O37" s="14"/>
      <c r="P37" s="14"/>
      <c r="Q37" s="14"/>
      <c r="R37" s="14"/>
      <c r="S37" s="14"/>
      <c r="T37" s="14"/>
      <c r="U37" s="14"/>
      <c r="V37" s="14"/>
      <c r="W37" s="14"/>
    </row>
    <row r="38" spans="1:23" s="30" customFormat="1" ht="50.1" customHeight="1" thickBot="1" x14ac:dyDescent="0.25">
      <c r="A38" s="25"/>
      <c r="B38" s="5"/>
      <c r="C38" s="36"/>
      <c r="D38" s="36"/>
      <c r="E38" s="36"/>
      <c r="F38" s="36"/>
      <c r="G38" s="37"/>
      <c r="H38" s="37"/>
      <c r="I38" s="37"/>
      <c r="J38" s="38"/>
      <c r="K38" s="35"/>
    </row>
    <row r="39" spans="1:23" s="30" customFormat="1" ht="50.1" customHeight="1" thickBot="1" x14ac:dyDescent="0.25">
      <c r="A39" s="25"/>
      <c r="B39" s="5"/>
      <c r="C39" s="36"/>
      <c r="D39" s="36"/>
      <c r="E39" s="36"/>
      <c r="F39" s="36"/>
      <c r="G39" s="37"/>
      <c r="H39" s="37"/>
      <c r="I39" s="37"/>
      <c r="J39" s="38"/>
      <c r="K39" s="35"/>
    </row>
    <row r="40" spans="1:23" s="34" customFormat="1" ht="50.1" customHeight="1" thickBot="1" x14ac:dyDescent="0.25">
      <c r="A40" s="25"/>
      <c r="B40" s="5"/>
      <c r="C40" s="36"/>
      <c r="D40" s="36"/>
      <c r="E40" s="5"/>
      <c r="F40" s="36"/>
      <c r="G40" s="37"/>
      <c r="H40" s="37"/>
      <c r="I40" s="37"/>
      <c r="J40" s="38"/>
      <c r="K40" s="35"/>
      <c r="L40" s="30"/>
    </row>
    <row r="41" spans="1:23" s="34" customFormat="1" ht="50.1" customHeight="1" thickBot="1" x14ac:dyDescent="0.25">
      <c r="A41" s="25"/>
      <c r="B41" s="5"/>
      <c r="C41" s="36"/>
      <c r="D41" s="36"/>
      <c r="E41" s="36"/>
      <c r="F41" s="36"/>
      <c r="G41" s="37"/>
      <c r="H41" s="37"/>
      <c r="I41" s="37"/>
      <c r="J41" s="38"/>
      <c r="K41" s="35"/>
      <c r="L41" s="30"/>
    </row>
    <row r="42" spans="1:23" s="34" customFormat="1" ht="50.1" customHeight="1" thickBot="1" x14ac:dyDescent="0.25">
      <c r="A42" s="25"/>
      <c r="B42" s="5"/>
      <c r="C42" s="75"/>
      <c r="D42" s="75"/>
      <c r="E42" s="75"/>
      <c r="F42" s="75"/>
      <c r="G42" s="75"/>
      <c r="H42" s="75"/>
      <c r="I42" s="75"/>
      <c r="J42" s="76"/>
      <c r="K42" s="77"/>
      <c r="L42" s="30"/>
    </row>
    <row r="43" spans="1:23" s="34" customFormat="1" ht="50.1" customHeight="1" thickBot="1" x14ac:dyDescent="0.25">
      <c r="A43" s="25"/>
      <c r="B43" s="5"/>
      <c r="C43" s="75"/>
      <c r="D43" s="75"/>
      <c r="E43" s="75"/>
      <c r="F43" s="75"/>
      <c r="G43" s="75"/>
      <c r="H43" s="75"/>
      <c r="I43" s="75"/>
      <c r="J43" s="76"/>
      <c r="K43" s="77"/>
      <c r="L43" s="30"/>
    </row>
    <row r="44" spans="1:23" s="34" customFormat="1" ht="50.1" customHeight="1" thickBot="1" x14ac:dyDescent="0.25">
      <c r="A44" s="25"/>
      <c r="B44" s="5"/>
      <c r="C44" s="75"/>
      <c r="D44" s="75"/>
      <c r="E44" s="75"/>
      <c r="F44" s="75"/>
      <c r="G44" s="75"/>
      <c r="H44" s="75"/>
      <c r="I44" s="75"/>
      <c r="J44" s="76"/>
      <c r="K44" s="77"/>
      <c r="L44" s="30"/>
    </row>
    <row r="45" spans="1:23" s="34" customFormat="1" ht="50.1" customHeight="1" thickBot="1" x14ac:dyDescent="0.25">
      <c r="A45" s="25"/>
      <c r="B45" s="5"/>
      <c r="C45" s="36"/>
      <c r="D45" s="36"/>
      <c r="E45" s="36"/>
      <c r="F45" s="36"/>
      <c r="G45" s="37"/>
      <c r="H45" s="37"/>
      <c r="I45" s="37"/>
      <c r="J45" s="38"/>
      <c r="K45" s="35"/>
      <c r="L45" s="30"/>
    </row>
    <row r="46" spans="1:23" s="34" customFormat="1" ht="50.1" customHeight="1" thickBot="1" x14ac:dyDescent="0.25">
      <c r="A46" s="25"/>
      <c r="B46" s="5"/>
      <c r="C46" s="36"/>
      <c r="D46" s="36"/>
      <c r="E46" s="36"/>
      <c r="F46" s="36"/>
      <c r="G46" s="37"/>
      <c r="H46" s="37"/>
      <c r="I46" s="37"/>
      <c r="J46" s="38"/>
      <c r="K46" s="35"/>
      <c r="L46" s="30"/>
    </row>
    <row r="47" spans="1:23" s="34" customFormat="1" ht="50.1" customHeight="1" thickBot="1" x14ac:dyDescent="0.25">
      <c r="A47" s="25"/>
      <c r="B47" s="5"/>
      <c r="C47" s="36"/>
      <c r="D47" s="36"/>
      <c r="E47" s="36"/>
      <c r="F47" s="36"/>
      <c r="G47" s="37"/>
      <c r="H47" s="37"/>
      <c r="I47" s="37"/>
      <c r="J47" s="38"/>
      <c r="K47" s="35"/>
      <c r="L47" s="30"/>
    </row>
    <row r="48" spans="1:23" s="34" customFormat="1" ht="50.1" customHeight="1" thickBot="1" x14ac:dyDescent="0.25">
      <c r="A48" s="25"/>
      <c r="B48" s="5"/>
      <c r="C48" s="36"/>
      <c r="D48" s="36"/>
      <c r="E48" s="36"/>
      <c r="F48" s="36"/>
      <c r="G48" s="37"/>
      <c r="H48" s="37"/>
      <c r="I48" s="37"/>
      <c r="J48" s="38"/>
      <c r="K48" s="35"/>
      <c r="L48" s="30"/>
    </row>
    <row r="49" spans="1:12" s="34" customFormat="1" ht="50.1" customHeight="1" thickBot="1" x14ac:dyDescent="0.25">
      <c r="A49" s="25"/>
      <c r="B49" s="5"/>
      <c r="C49" s="36"/>
      <c r="D49" s="36"/>
      <c r="E49" s="36"/>
      <c r="F49" s="36"/>
      <c r="G49" s="37"/>
      <c r="H49" s="37"/>
      <c r="I49" s="37"/>
      <c r="J49" s="38"/>
      <c r="K49" s="35"/>
      <c r="L49" s="30"/>
    </row>
    <row r="50" spans="1:12" s="34" customFormat="1" ht="50.1" customHeight="1" thickBot="1" x14ac:dyDescent="0.25">
      <c r="A50" s="25"/>
      <c r="B50" s="5"/>
      <c r="C50" s="36"/>
      <c r="D50" s="36"/>
      <c r="E50" s="36"/>
      <c r="F50" s="36"/>
      <c r="G50" s="37"/>
      <c r="H50" s="37"/>
      <c r="I50" s="37"/>
      <c r="J50" s="36"/>
      <c r="K50" s="35"/>
      <c r="L50" s="30"/>
    </row>
    <row r="51" spans="1:12" s="34" customFormat="1" ht="50.1" customHeight="1" thickBot="1" x14ac:dyDescent="0.25">
      <c r="A51" s="25"/>
      <c r="B51" s="5"/>
      <c r="C51" s="75"/>
      <c r="D51" s="75"/>
      <c r="E51" s="75"/>
      <c r="F51" s="75"/>
      <c r="G51" s="75"/>
      <c r="H51" s="75"/>
      <c r="I51" s="75"/>
      <c r="J51" s="75"/>
      <c r="K51" s="77"/>
      <c r="L51" s="30"/>
    </row>
    <row r="52" spans="1:12" s="34" customFormat="1" ht="50.1" customHeight="1" thickBot="1" x14ac:dyDescent="0.25">
      <c r="A52" s="25"/>
      <c r="B52" s="5"/>
      <c r="C52" s="75"/>
      <c r="D52" s="75"/>
      <c r="E52" s="75"/>
      <c r="F52" s="75"/>
      <c r="G52" s="75"/>
      <c r="H52" s="75"/>
      <c r="I52" s="75"/>
      <c r="J52" s="75"/>
      <c r="K52" s="77"/>
      <c r="L52" s="30"/>
    </row>
    <row r="53" spans="1:12" s="34" customFormat="1" ht="50.1" customHeight="1" thickBot="1" x14ac:dyDescent="0.25">
      <c r="A53" s="25"/>
      <c r="B53" s="5"/>
      <c r="C53" s="75"/>
      <c r="D53" s="75"/>
      <c r="E53" s="75"/>
      <c r="F53" s="75"/>
      <c r="G53" s="75"/>
      <c r="H53" s="75"/>
      <c r="I53" s="75"/>
      <c r="J53" s="75"/>
      <c r="K53" s="77"/>
      <c r="L53" s="30"/>
    </row>
    <row r="54" spans="1:12" s="34" customFormat="1" ht="50.1" customHeight="1" thickBot="1" x14ac:dyDescent="0.25">
      <c r="A54" s="25"/>
      <c r="B54" s="5"/>
      <c r="C54" s="36"/>
      <c r="D54" s="36"/>
      <c r="E54" s="36"/>
      <c r="F54" s="36"/>
      <c r="G54" s="37"/>
      <c r="H54" s="37"/>
      <c r="I54" s="37"/>
      <c r="J54" s="36"/>
      <c r="K54" s="35"/>
      <c r="L54" s="30"/>
    </row>
    <row r="55" spans="1:12" s="34" customFormat="1" ht="50.1" customHeight="1" thickBot="1" x14ac:dyDescent="0.25">
      <c r="A55" s="25"/>
      <c r="B55" s="5"/>
      <c r="C55" s="36"/>
      <c r="D55" s="36"/>
      <c r="E55" s="36"/>
      <c r="F55" s="36"/>
      <c r="G55" s="37"/>
      <c r="H55" s="37"/>
      <c r="I55" s="37"/>
      <c r="J55" s="36"/>
      <c r="K55" s="35"/>
      <c r="L55" s="30"/>
    </row>
    <row r="56" spans="1:12" s="34" customFormat="1" ht="50.1" customHeight="1" thickBot="1" x14ac:dyDescent="0.25">
      <c r="A56" s="25"/>
      <c r="B56" s="5"/>
      <c r="C56" s="36"/>
      <c r="D56" s="36"/>
      <c r="E56" s="36"/>
      <c r="F56" s="36"/>
      <c r="G56" s="37"/>
      <c r="H56" s="37"/>
      <c r="I56" s="37"/>
      <c r="J56" s="36"/>
      <c r="K56" s="35"/>
      <c r="L56" s="30"/>
    </row>
    <row r="57" spans="1:12" s="34" customFormat="1" ht="50.1" customHeight="1" thickBot="1" x14ac:dyDescent="0.25">
      <c r="A57" s="25"/>
      <c r="B57" s="5"/>
      <c r="C57" s="36"/>
      <c r="D57" s="36"/>
      <c r="E57" s="36"/>
      <c r="F57" s="36"/>
      <c r="G57" s="37"/>
      <c r="H57" s="37"/>
      <c r="I57" s="37"/>
      <c r="J57" s="36"/>
      <c r="K57" s="35"/>
      <c r="L57" s="30"/>
    </row>
    <row r="58" spans="1:12" s="34" customFormat="1" ht="50.1" customHeight="1" thickBot="1" x14ac:dyDescent="0.25">
      <c r="A58" s="25"/>
      <c r="B58" s="5"/>
      <c r="C58" s="75"/>
      <c r="D58" s="75"/>
      <c r="E58" s="75"/>
      <c r="F58" s="75"/>
      <c r="G58" s="75"/>
      <c r="H58" s="75"/>
      <c r="I58" s="75"/>
      <c r="J58" s="75"/>
      <c r="K58" s="77"/>
      <c r="L58" s="30"/>
    </row>
    <row r="59" spans="1:12" s="34" customFormat="1" ht="50.1" customHeight="1" thickBot="1" x14ac:dyDescent="0.25">
      <c r="A59" s="25"/>
      <c r="B59" s="5"/>
      <c r="C59" s="36"/>
      <c r="D59" s="36"/>
      <c r="E59" s="36"/>
      <c r="F59" s="36"/>
      <c r="G59" s="37"/>
      <c r="H59" s="37"/>
      <c r="I59" s="37"/>
      <c r="J59" s="36"/>
      <c r="K59" s="35"/>
      <c r="L59" s="30"/>
    </row>
    <row r="60" spans="1:12" s="34" customFormat="1" ht="50.1" customHeight="1" thickBot="1" x14ac:dyDescent="0.25">
      <c r="A60" s="25"/>
      <c r="B60" s="5"/>
      <c r="C60" s="36"/>
      <c r="D60" s="36"/>
      <c r="E60" s="36"/>
      <c r="F60" s="36"/>
      <c r="G60" s="37"/>
      <c r="H60" s="37"/>
      <c r="I60" s="37"/>
      <c r="J60" s="36"/>
      <c r="K60" s="35"/>
      <c r="L60" s="30"/>
    </row>
    <row r="61" spans="1:12" s="34" customFormat="1" ht="50.1" customHeight="1" thickBot="1" x14ac:dyDescent="0.25">
      <c r="A61" s="25"/>
      <c r="B61" s="5"/>
      <c r="C61" s="78"/>
      <c r="D61" s="36"/>
      <c r="E61" s="79"/>
      <c r="F61" s="79"/>
      <c r="G61" s="79"/>
      <c r="H61" s="79"/>
      <c r="I61" s="79"/>
      <c r="J61" s="79"/>
      <c r="K61" s="77"/>
      <c r="L61" s="30"/>
    </row>
    <row r="62" spans="1:12" s="34" customFormat="1" ht="50.1" customHeight="1" thickBot="1" x14ac:dyDescent="0.25">
      <c r="A62" s="25"/>
      <c r="B62" s="5"/>
      <c r="C62" s="36"/>
      <c r="D62" s="36"/>
      <c r="E62" s="36"/>
      <c r="F62" s="36"/>
      <c r="G62" s="37"/>
      <c r="H62" s="37"/>
      <c r="I62" s="37"/>
      <c r="J62" s="36"/>
      <c r="K62" s="35"/>
      <c r="L62" s="30"/>
    </row>
    <row r="63" spans="1:12" s="34" customFormat="1" ht="50.1" customHeight="1" thickBot="1" x14ac:dyDescent="0.25">
      <c r="A63" s="25"/>
      <c r="B63" s="5"/>
      <c r="C63" s="36"/>
      <c r="D63" s="36"/>
      <c r="E63" s="36"/>
      <c r="F63" s="36"/>
      <c r="G63" s="37"/>
      <c r="H63" s="37"/>
      <c r="I63" s="37"/>
      <c r="J63" s="36"/>
      <c r="K63" s="77"/>
      <c r="L63" s="30"/>
    </row>
    <row r="64" spans="1:12" s="34" customFormat="1" ht="50.1" customHeight="1" thickBot="1" x14ac:dyDescent="0.25">
      <c r="A64" s="25"/>
      <c r="B64" s="5"/>
      <c r="C64" s="36"/>
      <c r="D64" s="36"/>
      <c r="E64" s="36"/>
      <c r="F64" s="36"/>
      <c r="G64" s="37"/>
      <c r="H64" s="37"/>
      <c r="I64" s="37"/>
      <c r="J64" s="36"/>
      <c r="K64" s="77"/>
      <c r="L64" s="30"/>
    </row>
    <row r="65" spans="1:12" s="34" customFormat="1" ht="50.1" customHeight="1" thickBot="1" x14ac:dyDescent="0.25">
      <c r="A65" s="25"/>
      <c r="B65" s="5"/>
      <c r="C65" s="36"/>
      <c r="D65" s="36"/>
      <c r="E65" s="36"/>
      <c r="F65" s="36"/>
      <c r="G65" s="37"/>
      <c r="H65" s="37"/>
      <c r="I65" s="37"/>
      <c r="J65" s="36"/>
      <c r="K65" s="35"/>
      <c r="L65" s="30"/>
    </row>
    <row r="66" spans="1:12" s="34" customFormat="1" ht="50.1" customHeight="1" thickBot="1" x14ac:dyDescent="0.25">
      <c r="A66" s="27"/>
      <c r="B66" s="41"/>
      <c r="C66" s="38"/>
      <c r="D66" s="36"/>
      <c r="E66" s="38"/>
      <c r="F66" s="38"/>
      <c r="G66" s="39"/>
      <c r="H66" s="39"/>
      <c r="I66" s="39"/>
      <c r="J66" s="38"/>
      <c r="K66" s="42"/>
      <c r="L66" s="30"/>
    </row>
    <row r="67" spans="1:12" s="34" customFormat="1" ht="50.1" customHeight="1" thickBot="1" x14ac:dyDescent="0.25">
      <c r="A67" s="25"/>
      <c r="B67" s="5"/>
      <c r="C67" s="36"/>
      <c r="D67" s="36"/>
      <c r="E67" s="36"/>
      <c r="F67" s="36"/>
      <c r="G67" s="37"/>
      <c r="H67" s="37"/>
      <c r="I67" s="37"/>
      <c r="J67" s="36"/>
      <c r="K67" s="35"/>
      <c r="L67" s="30"/>
    </row>
    <row r="68" spans="1:12" s="34" customFormat="1" ht="50.1" customHeight="1" thickBot="1" x14ac:dyDescent="0.25">
      <c r="A68" s="25"/>
      <c r="B68" s="5"/>
      <c r="C68" s="36"/>
      <c r="D68" s="36"/>
      <c r="E68" s="36"/>
      <c r="F68" s="36"/>
      <c r="G68" s="37"/>
      <c r="H68" s="37"/>
      <c r="I68" s="37"/>
      <c r="J68" s="36"/>
      <c r="K68" s="77"/>
      <c r="L68" s="30"/>
    </row>
    <row r="69" spans="1:12" s="34" customFormat="1" ht="50.1" customHeight="1" thickBot="1" x14ac:dyDescent="0.25">
      <c r="A69" s="25"/>
      <c r="B69" s="5"/>
      <c r="C69" s="36"/>
      <c r="D69" s="36"/>
      <c r="E69" s="36"/>
      <c r="F69" s="36"/>
      <c r="G69" s="37"/>
      <c r="H69" s="37"/>
      <c r="I69" s="37"/>
      <c r="J69" s="36"/>
      <c r="K69" s="77"/>
      <c r="L69" s="30"/>
    </row>
    <row r="70" spans="1:12" s="34" customFormat="1" ht="50.1" customHeight="1" thickBot="1" x14ac:dyDescent="0.25">
      <c r="A70" s="25"/>
      <c r="B70" s="5"/>
      <c r="C70" s="36"/>
      <c r="D70" s="36"/>
      <c r="E70" s="40"/>
      <c r="F70" s="36"/>
      <c r="G70" s="37"/>
      <c r="H70" s="37"/>
      <c r="I70" s="37"/>
      <c r="J70" s="36"/>
      <c r="K70" s="35"/>
      <c r="L70" s="30"/>
    </row>
    <row r="71" spans="1:12" s="34" customFormat="1" ht="50.1" customHeight="1" thickBot="1" x14ac:dyDescent="0.25">
      <c r="A71" s="25"/>
      <c r="B71" s="5"/>
      <c r="C71" s="36"/>
      <c r="D71" s="36"/>
      <c r="E71" s="36"/>
      <c r="F71" s="36"/>
      <c r="G71" s="37"/>
      <c r="H71" s="37"/>
      <c r="I71" s="37"/>
      <c r="J71" s="36"/>
      <c r="K71" s="35"/>
      <c r="L71" s="30"/>
    </row>
    <row r="72" spans="1:12" s="34" customFormat="1" ht="50.1" customHeight="1" thickBot="1" x14ac:dyDescent="0.25">
      <c r="A72" s="25"/>
      <c r="B72" s="5"/>
      <c r="C72" s="36"/>
      <c r="D72" s="36"/>
      <c r="E72" s="36"/>
      <c r="F72" s="36"/>
      <c r="G72" s="37"/>
      <c r="H72" s="37"/>
      <c r="I72" s="37"/>
      <c r="J72" s="36"/>
      <c r="K72" s="35"/>
      <c r="L72" s="30"/>
    </row>
    <row r="73" spans="1:12" s="34" customFormat="1" ht="50.1" customHeight="1" thickBot="1" x14ac:dyDescent="0.25">
      <c r="A73" s="25"/>
      <c r="B73" s="5"/>
      <c r="C73" s="36"/>
      <c r="D73" s="36"/>
      <c r="E73" s="36"/>
      <c r="F73" s="36"/>
      <c r="G73" s="37"/>
      <c r="H73" s="37"/>
      <c r="I73" s="37"/>
      <c r="J73" s="36"/>
      <c r="K73" s="35"/>
      <c r="L73" s="30"/>
    </row>
    <row r="74" spans="1:12" s="34" customFormat="1" ht="50.1" customHeight="1" thickBot="1" x14ac:dyDescent="0.25">
      <c r="A74" s="25"/>
      <c r="B74" s="5"/>
      <c r="C74" s="36"/>
      <c r="D74" s="36"/>
      <c r="E74" s="36"/>
      <c r="F74" s="36"/>
      <c r="G74" s="37"/>
      <c r="H74" s="37"/>
      <c r="I74" s="37"/>
      <c r="J74" s="36"/>
      <c r="K74" s="77"/>
      <c r="L74" s="30"/>
    </row>
    <row r="75" spans="1:12" s="34" customFormat="1" ht="50.1" customHeight="1" thickBot="1" x14ac:dyDescent="0.25">
      <c r="A75" s="25"/>
      <c r="B75" s="5"/>
      <c r="C75" s="36"/>
      <c r="D75" s="36"/>
      <c r="E75" s="36"/>
      <c r="F75" s="36"/>
      <c r="G75" s="37"/>
      <c r="H75" s="37"/>
      <c r="I75" s="37"/>
      <c r="J75" s="36"/>
      <c r="K75" s="35"/>
      <c r="L75" s="30"/>
    </row>
    <row r="76" spans="1:12" s="34" customFormat="1" ht="50.1" customHeight="1" thickBot="1" x14ac:dyDescent="0.25">
      <c r="A76" s="25"/>
      <c r="B76" s="5"/>
      <c r="C76" s="36"/>
      <c r="D76" s="36"/>
      <c r="E76" s="36"/>
      <c r="F76" s="36"/>
      <c r="G76" s="37"/>
      <c r="H76" s="37"/>
      <c r="I76" s="37"/>
      <c r="J76" s="36"/>
      <c r="K76" s="35"/>
      <c r="L76" s="30"/>
    </row>
    <row r="77" spans="1:12" s="34" customFormat="1" ht="50.1" customHeight="1" thickBot="1" x14ac:dyDescent="0.25">
      <c r="A77" s="25"/>
      <c r="B77" s="5"/>
      <c r="C77" s="36"/>
      <c r="D77" s="36"/>
      <c r="E77" s="36"/>
      <c r="F77" s="36"/>
      <c r="G77" s="37"/>
      <c r="H77" s="37"/>
      <c r="I77" s="37"/>
      <c r="J77" s="36"/>
      <c r="K77" s="77"/>
      <c r="L77" s="30"/>
    </row>
  </sheetData>
  <mergeCells count="1">
    <mergeCell ref="B1:K1"/>
  </mergeCells>
  <pageMargins left="0.7" right="0.7" top="0.75" bottom="0.75" header="0.3" footer="0.3"/>
  <pageSetup paperSize="9" scale="1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2"/>
  <sheetViews>
    <sheetView zoomScale="75" workbookViewId="0">
      <pane xSplit="11" ySplit="2" topLeftCell="L27" activePane="bottomRight" state="frozen"/>
      <selection pane="topRight" activeCell="L1" sqref="L1"/>
      <selection pane="bottomLeft" activeCell="A3" sqref="A3"/>
      <selection pane="bottomRight" activeCell="E30" sqref="E30"/>
    </sheetView>
  </sheetViews>
  <sheetFormatPr baseColWidth="10" defaultRowHeight="12.75" x14ac:dyDescent="0.2"/>
  <cols>
    <col min="1" max="2" width="11.7109375" style="22" customWidth="1"/>
    <col min="3" max="4" width="11.7109375" customWidth="1"/>
    <col min="5" max="5" width="71.28515625" customWidth="1"/>
    <col min="6" max="6" width="18.7109375" customWidth="1"/>
    <col min="7" max="8" width="15.7109375" customWidth="1"/>
    <col min="9" max="11" width="12.7109375" customWidth="1"/>
    <col min="12" max="24" width="13.7109375" style="16" customWidth="1"/>
  </cols>
  <sheetData>
    <row r="1" spans="1:27" s="14" customFormat="1" ht="74.099999999999994" customHeight="1" thickBot="1" x14ac:dyDescent="0.25">
      <c r="A1" s="23">
        <f ca="1">TODAY()</f>
        <v>43276</v>
      </c>
      <c r="B1" s="513" t="s">
        <v>42</v>
      </c>
      <c r="C1" s="514"/>
      <c r="D1" s="514"/>
      <c r="E1" s="514"/>
      <c r="F1" s="514"/>
      <c r="G1" s="514"/>
      <c r="H1" s="514"/>
      <c r="I1" s="514"/>
      <c r="J1" s="514"/>
      <c r="K1" s="515"/>
      <c r="L1" s="516" t="s">
        <v>45</v>
      </c>
      <c r="M1" s="517"/>
      <c r="N1" s="516" t="s">
        <v>46</v>
      </c>
      <c r="O1" s="517"/>
      <c r="P1" s="517"/>
      <c r="Q1" s="517"/>
      <c r="R1" s="517"/>
      <c r="S1" s="517"/>
      <c r="T1" s="517"/>
      <c r="U1" s="517"/>
      <c r="V1" s="517"/>
      <c r="W1" s="517"/>
      <c r="X1" s="518"/>
      <c r="Y1" s="13"/>
    </row>
    <row r="2" spans="1:27" s="14" customFormat="1" ht="68.25" thickBot="1" x14ac:dyDescent="0.25">
      <c r="A2" s="24" t="s">
        <v>23</v>
      </c>
      <c r="B2" s="21" t="s">
        <v>25</v>
      </c>
      <c r="C2" s="17" t="s">
        <v>24</v>
      </c>
      <c r="D2" s="17" t="s">
        <v>26</v>
      </c>
      <c r="E2" s="17" t="s">
        <v>31</v>
      </c>
      <c r="F2" s="17" t="s">
        <v>58</v>
      </c>
      <c r="G2" s="17" t="s">
        <v>32</v>
      </c>
      <c r="H2" s="17" t="s">
        <v>20</v>
      </c>
      <c r="I2" s="17" t="s">
        <v>27</v>
      </c>
      <c r="J2" s="17" t="s">
        <v>28</v>
      </c>
      <c r="K2" s="18" t="s">
        <v>29</v>
      </c>
      <c r="L2" s="44" t="s">
        <v>21</v>
      </c>
      <c r="M2" s="45" t="s">
        <v>22</v>
      </c>
      <c r="N2" s="46" t="s">
        <v>15</v>
      </c>
      <c r="O2" s="47" t="s">
        <v>30</v>
      </c>
      <c r="P2" s="48" t="s">
        <v>16</v>
      </c>
      <c r="Q2" s="43" t="s">
        <v>43</v>
      </c>
      <c r="R2" s="43" t="s">
        <v>44</v>
      </c>
      <c r="S2" s="48" t="s">
        <v>17</v>
      </c>
      <c r="T2" s="48" t="s">
        <v>18</v>
      </c>
      <c r="U2" s="43" t="s">
        <v>12</v>
      </c>
      <c r="V2" s="43" t="s">
        <v>13</v>
      </c>
      <c r="W2" s="43" t="s">
        <v>14</v>
      </c>
      <c r="X2" s="49" t="s">
        <v>48</v>
      </c>
    </row>
    <row r="3" spans="1:27" s="125" customFormat="1" ht="23.25" thickBot="1" x14ac:dyDescent="0.25">
      <c r="A3" s="109">
        <v>42615</v>
      </c>
      <c r="B3" s="110">
        <v>42615</v>
      </c>
      <c r="C3" s="110" t="s">
        <v>267</v>
      </c>
      <c r="D3" s="110"/>
      <c r="E3" s="110" t="s">
        <v>268</v>
      </c>
      <c r="F3" s="110" t="s">
        <v>269</v>
      </c>
      <c r="G3" s="111"/>
      <c r="H3" s="111"/>
      <c r="I3" s="111"/>
      <c r="J3" s="110" t="s">
        <v>270</v>
      </c>
      <c r="K3" s="112" t="s">
        <v>54</v>
      </c>
      <c r="L3" s="50" t="str">
        <f>IF(OR($D3="Journée d'Études",$D3="Colloque",$D3="Forum",$D3="Séminaire",$D3="Table Ronde"),$A3-20,IF(OR($D3="Conférence",$D3="Journée des doctorants",$D3="Atelier",$D3="Petit Déjeuner"),$A3-7,IF($D3="Soutenance",$A3-1,IF(OR($D3="Réunion",$D3="Rentrée"),$A3,"Sans Objet"))))</f>
        <v>Sans Objet</v>
      </c>
      <c r="M3" s="51" t="str">
        <f>IF(OR($D3="Journée d'Études",$D3="Colloque",$D3="Table Ronde",$D3="Séminaire"),$A3+2,IF(OR($D3="Conférence",$D3="Journée des doctorants",$D3="Atelier",$D3="Petit Déjeuner",$D3="Soutenance"),$A3+1,"Sans Objet"))</f>
        <v>Sans Objet</v>
      </c>
      <c r="N3" s="52" t="str">
        <f>IF(OR(D3="Journée d'Études",$D3="Forum",D3="Colloque"),"septembre "&amp; YEAR(A3)-1,"Sans Objet")</f>
        <v>Sans Objet</v>
      </c>
      <c r="O3" s="52" t="str">
        <f>IF(OR($D3="Journée d'Études",$D3="Colloque",$D3="Forum",$D3="Séminaire",$D3="Table Ronde",$D3="Conférence",$D3="Petit Déjeuner",$D3="atelier",$D3="Journée des doctorants"),IF(MONTH($A3)&lt;9,"Décembre "&amp; YEAR($A3)-1,"Juillet "&amp; YEAR($A3)),"Sans Objet")</f>
        <v>Sans Objet</v>
      </c>
      <c r="P3" s="52" t="str">
        <f>IF(OR($D3="Journée d'Études",$D3="Colloque",$D3="Forum",$D3="Séminaire",$D3="Table Ronde"),$A3-180,IF(OR($D3="Conférence",$D3="Journée des doctorants",$D3="Atelier",$D3="Petit Déjeuner",$D3="Soutenance"),$A3-100,"Sans Objet"))</f>
        <v>Sans Objet</v>
      </c>
      <c r="Q3" s="52" t="str">
        <f>IF(OR($D3="Journée d'Études",$D3="Colloque",$D3="Forum",$D3="Séminaire",$D3="Table Ronde"),$A3-180,IF(OR($D3="Conférence",$D3="Petit Déjeuner"),$A3-80,"Sans Objet"))</f>
        <v>Sans Objet</v>
      </c>
      <c r="R3" s="52" t="str">
        <f>IF(OR($D3="Journée d'Études",$D3="Colloque",$D3="Forum",$D3="Séminaire",$D3="Table Ronde"),$A3-120,"Sans Objet")</f>
        <v>Sans Objet</v>
      </c>
      <c r="S3" s="52" t="str">
        <f>IF(OR($D3="Journée d'Études",$D3="Colloque",$D3="Forum",$D3="Séminaire",$D3="Table Ronde"),$A3-110,IF(OR($D3="Conférence",$D3="Journée des doctorants",$D3="Atelier",$D3="Petit Déjeuner",$D3="Soutenance"),$A3-60,"Sans Objet"))</f>
        <v>Sans Objet</v>
      </c>
      <c r="T3" s="52" t="str">
        <f>IF(OR($D3="Journée d'Études",$D3="Colloque",$D3="Forum",$D3="Séminaire",$D3="Table Ronde"),$A3-90,IF(OR($D3="Conférence",$D3="Journée des doctorants",$D3="Atelier",$D3="Petit Déjeuner",$D3="Soutenance"),$A3-60,"Sans Objet"))</f>
        <v>Sans Objet</v>
      </c>
      <c r="U3" s="52" t="str">
        <f>IF(OR($D3="Journée d'Études",$D3="Colloque",$D3="Forum",$D3="Séminaire",$D3="Table Ronde"),$A3-80,IF(OR($D3="Conférence",$D3="Journée des doctorants",$D3="Atelier",$D3="Petit Déjeuner",$D3="Soutenance",$D3="Réunion",$D3="Rentrée"),$A3-30,"Sans Objet"))</f>
        <v>Sans Objet</v>
      </c>
      <c r="V3" s="52" t="str">
        <f>IF(OR($D3="Journée d'Études",$D3="Colloque",$D3="Forum",$D3="Séminaire",$D3="Table Ronde"),$A3-80,"Sans Objet")</f>
        <v>Sans Objet</v>
      </c>
      <c r="W3" s="52" t="str">
        <f>IF(OR($D3="Journée d'Études",$D3="Colloque",$D3="Forum",$D3="Séminaire",$D3="Table Ronde",$D3="Conférence",$D3="Petit Déjeuner"),$A3-30,"Sans Objet")</f>
        <v>Sans Objet</v>
      </c>
      <c r="X3" s="53" t="str">
        <f>IF(OR(D3="Journée d'Études",D3="Forum",D3="Colloque"),$A3+180,"Sans Objet")</f>
        <v>Sans Objet</v>
      </c>
    </row>
    <row r="4" spans="1:27" ht="68.25" thickBot="1" x14ac:dyDescent="0.25">
      <c r="A4" s="65">
        <v>42619</v>
      </c>
      <c r="B4" s="66"/>
      <c r="C4" s="66" t="s">
        <v>67</v>
      </c>
      <c r="D4" s="66" t="s">
        <v>3</v>
      </c>
      <c r="E4" s="66" t="s">
        <v>286</v>
      </c>
      <c r="F4" s="66" t="s">
        <v>40</v>
      </c>
      <c r="G4" s="67" t="s">
        <v>170</v>
      </c>
      <c r="H4" s="67" t="s">
        <v>266</v>
      </c>
      <c r="I4" s="67"/>
      <c r="J4" s="66" t="s">
        <v>238</v>
      </c>
      <c r="K4" s="68" t="s">
        <v>35</v>
      </c>
      <c r="L4" s="50">
        <f>IF(OR($D4="Journée d'Études",$D4="Colloque",$D4="Forum",$D4="Séminaire",$D4="Table Ronde"),$A4-20,IF(OR($D4="Conférence",$D4="Journée des doctorants",$D4="Atelier",$D4="Petit Déjeuner"),$A4-7,IF($D4="Soutenance",$A4-1,IF(OR($D4="Réunion",$D4="Rentrée"),$A4,"Sans Objet"))))</f>
        <v>42612</v>
      </c>
      <c r="M4" s="51">
        <f>IF(OR($D4="Journée d'Études",$D4="Colloque",$D4="Table Ronde",$D4="Séminaire"),$A4+2,IF(OR($D4="Conférence",$D4="Journée des doctorants",$D4="Atelier",$D4="Petit Déjeuner",$D4="Soutenance"),$A4+1,"Sans Objet"))</f>
        <v>42620</v>
      </c>
      <c r="N4" s="52" t="str">
        <f>IF(OR(D4="Journée d'Études",$D4="Forum",D4="Colloque"),"septembre "&amp; YEAR(A4)-1,"Sans Objet")</f>
        <v>Sans Objet</v>
      </c>
      <c r="O4" s="52" t="str">
        <f>IF(OR($D4="Journée d'Études",$D4="Colloque",$D4="Forum",$D4="Séminaire",$D4="Table Ronde",$D4="Conférence",$D4="Petit Déjeuner",$D4="atelier",$D4="Journée des doctorants"),IF(MONTH($A4)&lt;9,"Décembre "&amp; YEAR($A4)-1,"Juillet "&amp; YEAR($A4)),"Sans Objet")</f>
        <v>Juillet 2016</v>
      </c>
      <c r="P4" s="52">
        <f>IF(OR($D4="Journée d'Études",$D4="Colloque",$D4="Forum",$D4="Séminaire",$D4="Table Ronde"),$A4-180,IF(OR($D4="Conférence",$D4="Journée des doctorants",$D4="Atelier",$D4="Petit Déjeuner",$D4="Soutenance"),$A4-100,"Sans Objet"))</f>
        <v>42519</v>
      </c>
      <c r="Q4" s="52">
        <f>IF(OR($D4="Journée d'Études",$D4="Colloque",$D4="Forum",$D4="Séminaire",$D4="Table Ronde"),$A4-180,IF(OR($D4="Conférence",$D4="Petit Déjeuner"),$A4-80,"Sans Objet"))</f>
        <v>42539</v>
      </c>
      <c r="R4" s="52" t="str">
        <f>IF(OR($D4="Journée d'Études",$D4="Colloque",$D4="Forum",$D4="Séminaire",$D4="Table Ronde"),$A4-120,"Sans Objet")</f>
        <v>Sans Objet</v>
      </c>
      <c r="S4" s="52">
        <f>IF(OR($D4="Journée d'Études",$D4="Colloque",$D4="Forum",$D4="Séminaire",$D4="Table Ronde"),$A4-110,IF(OR($D4="Conférence",$D4="Journée des doctorants",$D4="Atelier",$D4="Petit Déjeuner",$D4="Soutenance"),$A4-60,"Sans Objet"))</f>
        <v>42559</v>
      </c>
      <c r="T4" s="52">
        <f>IF(OR($D4="Journée d'Études",$D4="Colloque",$D4="Forum",$D4="Séminaire",$D4="Table Ronde"),$A4-90,IF(OR($D4="Conférence",$D4="Journée des doctorants",$D4="Atelier",$D4="Petit Déjeuner",$D4="Soutenance"),$A4-60,"Sans Objet"))</f>
        <v>42559</v>
      </c>
      <c r="U4" s="52">
        <f>IF(OR($D4="Journée d'Études",$D4="Colloque",$D4="Forum",$D4="Séminaire",$D4="Table Ronde"),$A4-80,IF(OR($D4="Conférence",$D4="Journée des doctorants",$D4="Atelier",$D4="Petit Déjeuner",$D4="Soutenance",$D4="Réunion",$D4="Rentrée"),$A4-30,"Sans Objet"))</f>
        <v>42589</v>
      </c>
      <c r="V4" s="52" t="str">
        <f>IF(OR($D4="Journée d'Études",$D4="Colloque",$D4="Forum",$D4="Séminaire",$D4="Table Ronde"),$A4-80,"Sans Objet")</f>
        <v>Sans Objet</v>
      </c>
      <c r="W4" s="52">
        <f>IF(OR($D4="Journée d'Études",$D4="Colloque",$D4="Forum",$D4="Séminaire",$D4="Table Ronde",$D4="Conférence",$D4="Petit Déjeuner"),$A4-30,"Sans Objet")</f>
        <v>42589</v>
      </c>
      <c r="X4" s="53" t="str">
        <f>IF(OR(D4="Journée d'Études",D4="Forum",D4="Colloque"),$A4+180,"Sans Objet")</f>
        <v>Sans Objet</v>
      </c>
    </row>
    <row r="5" spans="1:27" ht="41.25" customHeight="1" thickBot="1" x14ac:dyDescent="0.25">
      <c r="A5" s="114">
        <v>42635</v>
      </c>
      <c r="B5" s="115"/>
      <c r="C5" s="115"/>
      <c r="D5" s="115" t="s">
        <v>5</v>
      </c>
      <c r="E5" s="115" t="s">
        <v>72</v>
      </c>
      <c r="F5" s="115"/>
      <c r="G5" s="116"/>
      <c r="H5" s="116"/>
      <c r="I5" s="116"/>
      <c r="J5" s="115"/>
      <c r="K5" s="117" t="s">
        <v>227</v>
      </c>
      <c r="L5" s="50"/>
      <c r="M5" s="51"/>
      <c r="N5" s="52"/>
      <c r="O5" s="52"/>
      <c r="P5" s="52"/>
      <c r="Q5" s="52"/>
      <c r="R5" s="52"/>
      <c r="S5" s="52"/>
      <c r="T5" s="52"/>
      <c r="U5" s="52"/>
      <c r="V5" s="52"/>
      <c r="W5" s="52"/>
      <c r="X5" s="53"/>
    </row>
    <row r="6" spans="1:27" ht="41.25" customHeight="1" thickBot="1" x14ac:dyDescent="0.25">
      <c r="A6" s="109">
        <v>42640</v>
      </c>
      <c r="B6" s="110"/>
      <c r="C6" s="110" t="s">
        <v>6</v>
      </c>
      <c r="D6" s="110"/>
      <c r="E6" s="110" t="s">
        <v>310</v>
      </c>
      <c r="F6" s="110" t="s">
        <v>309</v>
      </c>
      <c r="G6" s="111"/>
      <c r="H6" s="111"/>
      <c r="I6" s="111"/>
      <c r="J6" s="110" t="s">
        <v>276</v>
      </c>
      <c r="K6" s="112" t="s">
        <v>311</v>
      </c>
      <c r="L6" s="50"/>
      <c r="M6" s="51"/>
      <c r="N6" s="52"/>
      <c r="O6" s="52"/>
      <c r="P6" s="52"/>
      <c r="Q6" s="52"/>
      <c r="R6" s="52"/>
      <c r="S6" s="52"/>
      <c r="T6" s="52"/>
      <c r="U6" s="52"/>
      <c r="V6" s="52"/>
      <c r="W6" s="52"/>
      <c r="X6" s="53"/>
    </row>
    <row r="7" spans="1:27" s="30" customFormat="1" ht="50.1" customHeight="1" thickBot="1" x14ac:dyDescent="0.25">
      <c r="A7" s="26">
        <v>42640</v>
      </c>
      <c r="B7" s="7">
        <v>42640</v>
      </c>
      <c r="C7" s="7" t="s">
        <v>262</v>
      </c>
      <c r="D7" s="7" t="s">
        <v>3</v>
      </c>
      <c r="E7" s="7" t="s">
        <v>265</v>
      </c>
      <c r="F7" s="7" t="s">
        <v>264</v>
      </c>
      <c r="G7" s="8" t="s">
        <v>57</v>
      </c>
      <c r="H7" s="8"/>
      <c r="I7" s="33"/>
      <c r="J7" s="7" t="s">
        <v>38</v>
      </c>
      <c r="K7" s="9" t="s">
        <v>263</v>
      </c>
      <c r="L7" s="50">
        <f>IF(OR($D7="Journée d'Études",$D7="Colloque",$D7="Forum",$D7="Séminaire",$D7="Table Ronde"),$A7-20,IF(OR($D7="Conférence",$D7="Journée des doctorants",$D7="Atelier",$D7="Petit Déjeuner"),$A7-7,IF($D7="Soutenance",$A7-1,IF(OR($D7="Réunion",$D7="Rentrée"),$A7,"Sans Objet"))))</f>
        <v>42633</v>
      </c>
      <c r="M7" s="51">
        <f>IF(OR($D7="Journée d'Études",$D7="Colloque",$D7="Table Ronde",$D7="Séminaire"),$A7+2,IF(OR($D7="Conférence",$D7="Journée des doctorants",$D7="Atelier",$D7="Petit Déjeuner",$D7="Soutenance"),$A7+1,"Sans Objet"))</f>
        <v>42641</v>
      </c>
      <c r="N7" s="52" t="str">
        <f>IF(OR(D7="Journée d'Études",$D7="Forum",D7="Colloque"),"septembre "&amp; YEAR(A7)-1,"Sans Objet")</f>
        <v>Sans Objet</v>
      </c>
      <c r="O7" s="52" t="str">
        <f>IF(OR($D7="Journée d'Études",$D7="Colloque",$D7="Forum",$D7="Séminaire",$D7="Table Ronde",$D7="Conférence",$D7="Petit Déjeuner",$D7="atelier",$D7="Journée des doctorants"),IF(MONTH($A7)&lt;9,"Décembre "&amp; YEAR($A7)-1,"Juillet "&amp; YEAR($A7)),"Sans Objet")</f>
        <v>Juillet 2016</v>
      </c>
      <c r="P7" s="52">
        <f>IF(OR($D7="Journée d'Études",$D7="Colloque",$D7="Forum",$D7="Séminaire",$D7="Table Ronde"),$A7-180,IF(OR($D7="Conférence",$D7="Journée des doctorants",$D7="Atelier",$D7="Petit Déjeuner",$D7="Soutenance"),$A7-100,"Sans Objet"))</f>
        <v>42540</v>
      </c>
      <c r="Q7" s="52">
        <f>IF(OR($D7="Journée d'Études",$D7="Colloque",$D7="Forum",$D7="Séminaire",$D7="Table Ronde"),$A7-180,IF(OR($D7="Conférence",$D7="Petit Déjeuner"),$A7-80,"Sans Objet"))</f>
        <v>42560</v>
      </c>
      <c r="R7" s="52" t="str">
        <f>IF(OR($D7="Journée d'Études",$D7="Colloque",$D7="Forum",$D7="Séminaire",$D7="Table Ronde"),$A7-120,"Sans Objet")</f>
        <v>Sans Objet</v>
      </c>
      <c r="S7" s="52">
        <f>IF(OR($D7="Journée d'Études",$D7="Colloque",$D7="Forum",$D7="Séminaire",$D7="Table Ronde"),$A7-110,IF(OR($D7="Conférence",$D7="Journée des doctorants",$D7="Atelier",$D7="Petit Déjeuner",$D7="Soutenance"),$A7-60,"Sans Objet"))</f>
        <v>42580</v>
      </c>
      <c r="T7" s="52">
        <f>IF(OR($D7="Journée d'Études",$D7="Colloque",$D7="Forum",$D7="Séminaire",$D7="Table Ronde"),$A7-90,IF(OR($D7="Conférence",$D7="Journée des doctorants",$D7="Atelier",$D7="Petit Déjeuner",$D7="Soutenance"),$A7-60,"Sans Objet"))</f>
        <v>42580</v>
      </c>
      <c r="U7" s="52">
        <f>IF(OR($D7="Journée d'Études",$D7="Colloque",$D7="Forum",$D7="Séminaire",$D7="Table Ronde"),$A7-80,IF(OR($D7="Conférence",$D7="Journée des doctorants",$D7="Atelier",$D7="Petit Déjeuner",$D7="Soutenance",$D7="Réunion",$D7="Rentrée"),$A7-30,"Sans Objet"))</f>
        <v>42610</v>
      </c>
      <c r="V7" s="52" t="str">
        <f>IF(OR($D7="Journée d'Études",$D7="Colloque",$D7="Forum",$D7="Séminaire",$D7="Table Ronde"),$A7-80,"Sans Objet")</f>
        <v>Sans Objet</v>
      </c>
      <c r="W7" s="52">
        <f>IF(OR($D7="Journée d'Études",$D7="Colloque",$D7="Forum",$D7="Séminaire",$D7="Table Ronde",$D7="Conférence",$D7="Petit Déjeuner"),$A7-30,"Sans Objet")</f>
        <v>42610</v>
      </c>
      <c r="X7" s="53" t="str">
        <f>IF(OR(D7="Journée d'Études",D7="Forum",D7="Colloque"),$A7+180,"Sans Objet")</f>
        <v>Sans Objet</v>
      </c>
    </row>
    <row r="8" spans="1:27" s="30" customFormat="1" ht="50.1" customHeight="1" thickBot="1" x14ac:dyDescent="0.25">
      <c r="A8" s="65">
        <v>42641</v>
      </c>
      <c r="B8" s="66">
        <v>42641</v>
      </c>
      <c r="C8" s="66" t="s">
        <v>39</v>
      </c>
      <c r="D8" s="66" t="s">
        <v>49</v>
      </c>
      <c r="E8" s="66" t="s">
        <v>274</v>
      </c>
      <c r="F8" s="66" t="s">
        <v>40</v>
      </c>
      <c r="G8" s="67"/>
      <c r="H8" s="67" t="s">
        <v>266</v>
      </c>
      <c r="I8" s="67"/>
      <c r="J8" s="66"/>
      <c r="K8" s="68" t="s">
        <v>35</v>
      </c>
      <c r="L8" s="50">
        <f>IF(OR($D8="Journée d'Études",$D8="Colloque",$D8="Forum",$D8="Séminaire",$D8="Table Ronde"),$A8-20,IF(OR($D8="Conférence",$D8="Journée des doctorants",$D8="Atelier",$D8="Petit Déjeuner"),$A8-7,IF($D8="Soutenance",$A8-1,IF(OR($D8="Réunion",$D8="Rentrée"),$A8,"Sans Objet"))))</f>
        <v>42634</v>
      </c>
      <c r="M8" s="51">
        <f>IF(OR($D8="Journée d'Études",$D8="Colloque",$D8="Table Ronde",$D8="Séminaire"),$A8+2,IF(OR($D8="Conférence",$D8="Journée des doctorants",$D8="Atelier",$D8="Petit Déjeuner",$D8="Soutenance"),$A8+1,"Sans Objet"))</f>
        <v>42642</v>
      </c>
      <c r="N8" s="52" t="str">
        <f>IF(OR(D8="Journée d'Études",$D8="Forum",D8="Colloque"),"septembre "&amp; YEAR(A8)-1,"Sans Objet")</f>
        <v>Sans Objet</v>
      </c>
      <c r="O8" s="52" t="str">
        <f>IF(OR($D8="Journée d'Études",$D8="Colloque",$D8="Forum",$D8="Séminaire",$D8="Table Ronde",$D8="Conférence",$D8="Petit Déjeuner",$D8="atelier",$D8="Journée des doctorants"),IF(MONTH($A8)&lt;9,"Décembre "&amp; YEAR($A8)-1,"Juillet "&amp; YEAR($A8)),"Sans Objet")</f>
        <v>Juillet 2016</v>
      </c>
      <c r="P8" s="52">
        <f>IF(OR($D8="Journée d'Études",$D8="Colloque",$D8="Forum",$D8="Séminaire",$D8="Table Ronde"),$A8-180,IF(OR($D8="Conférence",$D8="Journée des doctorants",$D8="Atelier",$D8="Petit Déjeuner",$D8="Soutenance"),$A8-100,"Sans Objet"))</f>
        <v>42541</v>
      </c>
      <c r="Q8" s="52">
        <f>IF(OR($D8="Journée d'Études",$D8="Colloque",$D8="Forum",$D8="Séminaire",$D8="Table Ronde"),$A8-180,IF(OR($D8="Conférence",$D8="Petit Déjeuner"),$A8-80,"Sans Objet"))</f>
        <v>42561</v>
      </c>
      <c r="R8" s="52" t="str">
        <f>IF(OR($D8="Journée d'Études",$D8="Colloque",$D8="Forum",$D8="Séminaire",$D8="Table Ronde"),$A8-120,"Sans Objet")</f>
        <v>Sans Objet</v>
      </c>
      <c r="S8" s="52">
        <f>IF(OR($D8="Journée d'Études",$D8="Colloque",$D8="Forum",$D8="Séminaire",$D8="Table Ronde"),$A8-110,IF(OR($D8="Conférence",$D8="Journée des doctorants",$D8="Atelier",$D8="Petit Déjeuner",$D8="Soutenance"),$A8-60,"Sans Objet"))</f>
        <v>42581</v>
      </c>
      <c r="T8" s="52">
        <f>IF(OR($D8="Journée d'Études",$D8="Colloque",$D8="Forum",$D8="Séminaire",$D8="Table Ronde"),$A8-90,IF(OR($D8="Conférence",$D8="Journée des doctorants",$D8="Atelier",$D8="Petit Déjeuner",$D8="Soutenance"),$A8-60,"Sans Objet"))</f>
        <v>42581</v>
      </c>
      <c r="U8" s="52">
        <f>IF(OR($D8="Journée d'Études",$D8="Colloque",$D8="Forum",$D8="Séminaire",$D8="Table Ronde"),$A8-80,IF(OR($D8="Conférence",$D8="Journée des doctorants",$D8="Atelier",$D8="Petit Déjeuner",$D8="Soutenance",$D8="Réunion",$D8="Rentrée"),$A8-30,"Sans Objet"))</f>
        <v>42611</v>
      </c>
      <c r="V8" s="52" t="str">
        <f>IF(OR($D8="Journée d'Études",$D8="Colloque",$D8="Forum",$D8="Séminaire",$D8="Table Ronde"),$A8-80,"Sans Objet")</f>
        <v>Sans Objet</v>
      </c>
      <c r="W8" s="52">
        <f>IF(OR($D8="Journée d'Études",$D8="Colloque",$D8="Forum",$D8="Séminaire",$D8="Table Ronde",$D8="Conférence",$D8="Petit Déjeuner"),$A8-30,"Sans Objet")</f>
        <v>42611</v>
      </c>
      <c r="X8" s="53" t="str">
        <f>IF(OR(D8="Journée d'Études",D8="Forum",D8="Colloque"),$A8+180,"Sans Objet")</f>
        <v>Sans Objet</v>
      </c>
    </row>
    <row r="9" spans="1:27" s="30" customFormat="1" ht="50.1" customHeight="1" thickBot="1" x14ac:dyDescent="0.25">
      <c r="A9" s="26">
        <v>42642</v>
      </c>
      <c r="B9" s="7">
        <v>42640</v>
      </c>
      <c r="C9" s="7" t="s">
        <v>165</v>
      </c>
      <c r="D9" s="7" t="s">
        <v>3</v>
      </c>
      <c r="E9" s="7" t="s">
        <v>288</v>
      </c>
      <c r="F9" s="7" t="s">
        <v>287</v>
      </c>
      <c r="G9" s="8"/>
      <c r="H9" s="8"/>
      <c r="I9" s="33"/>
      <c r="J9" s="7" t="s">
        <v>38</v>
      </c>
      <c r="K9" s="9" t="s">
        <v>289</v>
      </c>
      <c r="L9" s="50"/>
      <c r="M9" s="51"/>
      <c r="N9" s="52"/>
      <c r="O9" s="52"/>
      <c r="P9" s="52"/>
      <c r="Q9" s="52"/>
      <c r="R9" s="52"/>
      <c r="S9" s="52"/>
      <c r="T9" s="52"/>
      <c r="U9" s="52"/>
      <c r="V9" s="52"/>
      <c r="W9" s="52"/>
      <c r="X9" s="53"/>
    </row>
    <row r="10" spans="1:27" ht="34.5" thickBot="1" x14ac:dyDescent="0.25">
      <c r="A10" s="65">
        <v>42643</v>
      </c>
      <c r="B10" s="66"/>
      <c r="C10" s="66" t="s">
        <v>317</v>
      </c>
      <c r="D10" s="66" t="s">
        <v>180</v>
      </c>
      <c r="E10" s="66" t="s">
        <v>284</v>
      </c>
      <c r="F10" s="66" t="s">
        <v>277</v>
      </c>
      <c r="G10" s="67"/>
      <c r="H10" s="67"/>
      <c r="I10" s="67"/>
      <c r="J10" s="66" t="s">
        <v>283</v>
      </c>
      <c r="K10" s="68" t="s">
        <v>35</v>
      </c>
      <c r="L10" s="50">
        <f>IF(OR($D10="Journée d'Études",$D10="Colloque",$D10="Forum",$D10="Séminaire",$D10="Table Ronde"),$A10-20,IF(OR($D10="Conférence",$D10="Journée des doctorants",$D10="Atelier",$D10="Petit Déjeuner"),$A10-7,IF($D10="Soutenance",$A10-1,IF(OR($D10="Réunion",$D10="Rentrée"),$A10,"Sans Objet"))))</f>
        <v>42623</v>
      </c>
      <c r="M10" s="51">
        <f>IF(OR($D10="Journée d'Études",$D10="Colloque",$D10="Table Ronde",$D10="Séminaire"),$A10+2,IF(OR($D10="Conférence",$D10="Journée des doctorants",$D10="Atelier",$D10="Petit Déjeuner",$D10="Soutenance"),$A10+1,"Sans Objet"))</f>
        <v>42645</v>
      </c>
      <c r="N10" s="52" t="str">
        <f>IF(OR(D10="Journée d'Études",$D10="Forum",D10="Colloque"),"septembre "&amp; YEAR(A10)-1,"Sans Objet")</f>
        <v>septembre 2015</v>
      </c>
      <c r="O10" s="52" t="str">
        <f>IF(OR($D10="Journée d'Études",$D10="Colloque",$D10="Forum",$D10="Séminaire",$D10="Table Ronde",$D10="Conférence",$D10="Petit Déjeuner",$D10="atelier",$D10="Journée des doctorants"),IF(MONTH($A10)&lt;9,"Décembre "&amp; YEAR($A10)-1,"Juillet "&amp; YEAR($A10)),"Sans Objet")</f>
        <v>Juillet 2016</v>
      </c>
      <c r="P10" s="52">
        <f>IF(OR($D10="Journée d'Études",$D10="Colloque",$D10="Forum",$D10="Séminaire",$D10="Table Ronde"),$A10-180,IF(OR($D10="Conférence",$D10="Journée des doctorants",$D10="Atelier",$D10="Petit Déjeuner",$D10="Soutenance"),$A10-100,"Sans Objet"))</f>
        <v>42463</v>
      </c>
      <c r="Q10" s="52">
        <f>IF(OR($D10="Journée d'Études",$D10="Colloque",$D10="Forum",$D10="Séminaire",$D10="Table Ronde"),$A10-180,IF(OR($D10="Conférence",$D10="Petit Déjeuner"),$A10-80,"Sans Objet"))</f>
        <v>42463</v>
      </c>
      <c r="R10" s="52">
        <f>IF(OR($D10="Journée d'Études",$D10="Colloque",$D10="Forum",$D10="Séminaire",$D10="Table Ronde"),$A10-120,"Sans Objet")</f>
        <v>42523</v>
      </c>
      <c r="S10" s="52">
        <f>IF(OR($D10="Journée d'Études",$D10="Colloque",$D10="Forum",$D10="Séminaire",$D10="Table Ronde"),$A10-110,IF(OR($D10="Conférence",$D10="Journée des doctorants",$D10="Atelier",$D10="Petit Déjeuner",$D10="Soutenance"),$A10-60,"Sans Objet"))</f>
        <v>42533</v>
      </c>
      <c r="T10" s="52">
        <f>IF(OR($D10="Journée d'Études",$D10="Colloque",$D10="Forum",$D10="Séminaire",$D10="Table Ronde"),$A10-90,IF(OR($D10="Conférence",$D10="Journée des doctorants",$D10="Atelier",$D10="Petit Déjeuner",$D10="Soutenance"),$A10-60,"Sans Objet"))</f>
        <v>42553</v>
      </c>
      <c r="U10" s="52">
        <f>IF(OR($D10="Journée d'Études",$D10="Colloque",$D10="Forum",$D10="Séminaire",$D10="Table Ronde"),$A10-80,IF(OR($D10="Conférence",$D10="Journée des doctorants",$D10="Atelier",$D10="Petit Déjeuner",$D10="Soutenance",$D10="Réunion",$D10="Rentrée"),$A10-30,"Sans Objet"))</f>
        <v>42563</v>
      </c>
      <c r="V10" s="52">
        <f>IF(OR($D10="Journée d'Études",$D10="Colloque",$D10="Forum",$D10="Séminaire",$D10="Table Ronde"),$A10-80,"Sans Objet")</f>
        <v>42563</v>
      </c>
      <c r="W10" s="52">
        <f>IF(OR($D10="Journée d'Études",$D10="Colloque",$D10="Forum",$D10="Séminaire",$D10="Table Ronde",$D10="Conférence",$D10="Petit Déjeuner"),$A10-30,"Sans Objet")</f>
        <v>42613</v>
      </c>
      <c r="X10" s="53">
        <f>IF(OR(D10="Journée d'Études",D10="Forum",D10="Colloque"),$A10+180,"Sans Objet")</f>
        <v>42823</v>
      </c>
    </row>
    <row r="11" spans="1:27" ht="50.1" customHeight="1" thickBot="1" x14ac:dyDescent="0.25">
      <c r="A11" s="65">
        <v>42647</v>
      </c>
      <c r="B11" s="66">
        <v>42647</v>
      </c>
      <c r="C11" s="66" t="s">
        <v>64</v>
      </c>
      <c r="D11" s="66" t="s">
        <v>4</v>
      </c>
      <c r="E11" s="66" t="s">
        <v>295</v>
      </c>
      <c r="F11" s="66" t="s">
        <v>285</v>
      </c>
      <c r="G11" s="67" t="s">
        <v>177</v>
      </c>
      <c r="H11" s="67" t="s">
        <v>266</v>
      </c>
      <c r="I11" s="67"/>
      <c r="J11" s="66" t="s">
        <v>71</v>
      </c>
      <c r="K11" s="68" t="s">
        <v>35</v>
      </c>
      <c r="L11" s="50">
        <f>IF(OR($D11="Journée d'Études",$D11="Colloque",$D11="Forum",$D11="Séminaire",$D11="Table Ronde"),$A11-20,IF(OR($D11="Conférence",$D11="Journée des doctorants",$D11="Atelier",$D11="Petit Déjeuner"),$A11-7,IF($D11="Soutenance",$A11-1,IF(OR($D11="Réunion",$D11="Rentrée"),$A11,"Sans Objet"))))</f>
        <v>42627</v>
      </c>
      <c r="M11" s="51" t="str">
        <f>IF(OR($D11="Journée d'Études",$D11="Colloque",$D11="Table Ronde",$D11="Séminaire"),$A11+2,IF(OR($D11="Conférence",$D11="Journée des doctorants",$D11="Atelier",$D11="Petit Déjeuner",$D11="Soutenance"),$A11+1,"Sans Objet"))</f>
        <v>Sans Objet</v>
      </c>
      <c r="N11" s="52" t="str">
        <f>IF(OR(D11="Journée d'Études",$D11="Forum",D11="Colloque"),"septembre "&amp; YEAR(A11)-1,"Sans Objet")</f>
        <v>septembre 2015</v>
      </c>
      <c r="O11" s="52" t="str">
        <f>IF(OR($D11="Journée d'Études",$D11="Colloque",$D11="Forum",$D11="Séminaire",$D11="Table Ronde",$D11="Conférence",$D11="Petit Déjeuner",$D11="atelier",$D11="Journée des doctorants"),IF(MONTH($A11)&lt;9,"Décembre "&amp; YEAR($A11)-1,"Juillet "&amp; YEAR($A11)),"Sans Objet")</f>
        <v>Juillet 2016</v>
      </c>
      <c r="P11" s="52">
        <f>IF(OR($D11="Journée d'Études",$D11="Colloque",$D11="Forum",$D11="Séminaire",$D11="Table Ronde"),$A11-180,IF(OR($D11="Conférence",$D11="Journée des doctorants",$D11="Atelier",$D11="Petit Déjeuner",$D11="Soutenance"),$A11-100,"Sans Objet"))</f>
        <v>42467</v>
      </c>
      <c r="Q11" s="52">
        <f>IF(OR($D11="Journée d'Études",$D11="Colloque",$D11="Forum",$D11="Séminaire",$D11="Table Ronde"),$A11-180,IF(OR($D11="Conférence",$D11="Petit Déjeuner"),$A11-80,"Sans Objet"))</f>
        <v>42467</v>
      </c>
      <c r="R11" s="52">
        <f>IF(OR($D11="Journée d'Études",$D11="Colloque",$D11="Forum",$D11="Séminaire",$D11="Table Ronde"),$A11-120,"Sans Objet")</f>
        <v>42527</v>
      </c>
      <c r="S11" s="52">
        <f>IF(OR($D11="Journée d'Études",$D11="Colloque",$D11="Forum",$D11="Séminaire",$D11="Table Ronde"),$A11-110,IF(OR($D11="Conférence",$D11="Journée des doctorants",$D11="Atelier",$D11="Petit Déjeuner",$D11="Soutenance"),$A11-60,"Sans Objet"))</f>
        <v>42537</v>
      </c>
      <c r="T11" s="52">
        <f>IF(OR($D11="Journée d'Études",$D11="Colloque",$D11="Forum",$D11="Séminaire",$D11="Table Ronde"),$A11-90,IF(OR($D11="Conférence",$D11="Journée des doctorants",$D11="Atelier",$D11="Petit Déjeuner",$D11="Soutenance"),$A11-60,"Sans Objet"))</f>
        <v>42557</v>
      </c>
      <c r="U11" s="52">
        <f>IF(OR($D11="Journée d'Études",$D11="Colloque",$D11="Forum",$D11="Séminaire",$D11="Table Ronde"),$A11-80,IF(OR($D11="Conférence",$D11="Journée des doctorants",$D11="Atelier",$D11="Petit Déjeuner",$D11="Soutenance",$D11="Réunion",$D11="Rentrée"),$A11-30,"Sans Objet"))</f>
        <v>42567</v>
      </c>
      <c r="V11" s="52">
        <f>IF(OR($D11="Journée d'Études",$D11="Colloque",$D11="Forum",$D11="Séminaire",$D11="Table Ronde"),$A11-80,"Sans Objet")</f>
        <v>42567</v>
      </c>
      <c r="W11" s="52">
        <f>IF(OR($D11="Journée d'Études",$D11="Colloque",$D11="Forum",$D11="Séminaire",$D11="Table Ronde",$D11="Conférence",$D11="Petit Déjeuner"),$A11-30,"Sans Objet")</f>
        <v>42617</v>
      </c>
      <c r="X11" s="53">
        <f>IF(OR(D11="Journée d'Études",D11="Forum",D11="Colloque"),$A11+180,"Sans Objet")</f>
        <v>42827</v>
      </c>
    </row>
    <row r="12" spans="1:27" ht="50.1" customHeight="1" thickBot="1" x14ac:dyDescent="0.25">
      <c r="A12" s="109">
        <v>42648</v>
      </c>
      <c r="B12" s="110"/>
      <c r="C12" s="110" t="s">
        <v>210</v>
      </c>
      <c r="D12" s="110" t="s">
        <v>5</v>
      </c>
      <c r="E12" s="110" t="s">
        <v>8</v>
      </c>
      <c r="F12" s="110" t="s">
        <v>209</v>
      </c>
      <c r="G12" s="111"/>
      <c r="H12" s="111"/>
      <c r="I12" s="111"/>
      <c r="J12" s="110"/>
      <c r="K12" s="112" t="s">
        <v>54</v>
      </c>
      <c r="L12" s="50" t="str">
        <f>IF(OR($D12="Journée d'Études",$D12="Colloque",$D12="Forum",$D12="Séminaire",$D12="Table Ronde"),$A12-20,IF(OR($D12="Conférence",$D12="Journée des doctorants",$D12="Workshop",$D12="Atelier",$D12="Petit Déjeuner"),$A12-7,IF($D12="Soutenance",$A12-1,IF(OR($D12="Réunion",$D12="Rentrée"),$A12,"Sans Objet"))))</f>
        <v>Sans Objet</v>
      </c>
      <c r="M12" s="51" t="str">
        <f>IF(OR($D12="Journée d'Études",$D12="Colloque",$D12="Table Ronde",$D12="Séminaire"),$A12+2,IF(OR($D12="Conférence",$D12="Journée des doctorants",$D12="Atelier",$D12="Workshop",$D12="Petit Déjeuner",$D12="Soutenance"),$A12+1,"Sans Objet"))</f>
        <v>Sans Objet</v>
      </c>
      <c r="N12" s="52" t="str">
        <f>IF(OR(D12="Journée d'Études",$D12="Forum",D12="Colloque",$D12="Workshop"),"septembre "&amp; YEAR(A12)-1,"Sans Objet")</f>
        <v>Sans Objet</v>
      </c>
      <c r="O12" s="52" t="str">
        <f>IF(OR($D12="Journée d'Études",$D12="Colloque",$D12="Forum",$D12="Séminaire",$D12="Table Ronde",$D12="Conférence",$D12="Petit Déjeuner",$D12="atelier",$D12="Journée des doctorants",$D12="Workshop"),IF(MONTH($A12)&lt;9,"Décembre "&amp; YEAR($A12)-1,"Juillet "&amp; YEAR($A12)),"Sans Objet")</f>
        <v>Sans Objet</v>
      </c>
      <c r="P12" s="52" t="str">
        <f>IF(OR($D12="Journée d'Études",$D12="Colloque",$D12="Forum",$D12="Séminaire",$D12="Table Ronde"),$A12-180,IF(OR($D12="Conférence",$D12="Journée des doctorants",$D12="Atelier",$D12="Workshop",$D12="Petit Déjeuner",$D12="Soutenance"),$A12-100,"Sans Objet"))</f>
        <v>Sans Objet</v>
      </c>
      <c r="Q12" s="52" t="str">
        <f>IF(OR($D12="Journée d'Études",$D12="Colloque",$D12="Forum",$D12="Séminaire",$D12="Table Ronde"),$A12-180,IF(OR($D12="Conférence",$D12="Petit Déjeuner",$D12="Workshop"),$A12-80,"Sans Objet"))</f>
        <v>Sans Objet</v>
      </c>
      <c r="R12" s="52" t="str">
        <f>IF(OR($D12="Journée d'Études",$D12="Colloque",$D12="Forum",$D12="Séminaire",$D12="Table Ronde"),$A12-120,"Sans Objet")</f>
        <v>Sans Objet</v>
      </c>
      <c r="S12" s="52" t="str">
        <f>IF(OR($D12="Journée d'Études",$D12="Colloque",$D12="Forum",$D12="Séminaire",$D12="Table Ronde"),$A12-110,IF(OR($D12="Conférence",$D12="Journée des doctorants",$D12="Atelier",$D12="Workshop",$D12="Petit Déjeuner",$D12="Soutenance"),$A12-60,"Sans Objet"))</f>
        <v>Sans Objet</v>
      </c>
      <c r="T12" s="52" t="str">
        <f>IF(OR($D12="Journée d'Études",$D12="Colloque",$D12="Forum",$D12="Séminaire",$D12="Table Ronde"),$A12-90,IF(OR($D12="Conférence",$D12="Journée des doctorants",$D12="Atelier",$D12="Workshop",$D12="Petit Déjeuner",$D12="Soutenance"),$A12-60,"Sans Objet"))</f>
        <v>Sans Objet</v>
      </c>
      <c r="U12" s="52" t="str">
        <f>IF(OR($D12="Journée d'Études",$D12="Colloque",$D12="Forum",$D12="Séminaire",$D12="Table Ronde"),$A12-80,IF(OR($D12="Conférence",$D12="Journée des doctorants",$D12="Atelier",$D12="Workshop",$D12="Petit Déjeuner",$D12="Soutenance",$D12="Réunion",$D12="Rentrée"),$A12-30,"Sans Objet"))</f>
        <v>Sans Objet</v>
      </c>
      <c r="V12" s="52" t="str">
        <f>IF(OR($D12="Journée d'Études",$D12="Colloque",$D12="Forum",$D12="Séminaire",$D12="Table Ronde"),$A12-80,"Sans Objet")</f>
        <v>Sans Objet</v>
      </c>
      <c r="W12" s="52" t="str">
        <f>IF(OR($D12="Journée d'Études",$D12="Colloque",$D12="Forum",$D12="Séminaire",$D12="Table Ronde",$D12="Conférence",$D12="Petit Déjeuner",$D12="Workshop"),$A12-30,"Sans Objet")</f>
        <v>Sans Objet</v>
      </c>
      <c r="X12" s="53" t="str">
        <f>IF(OR(D12="Journée d'Études",D12="Forum",D12="Colloque",$D12="Workshop"),$A12+180,"Sans Objet")</f>
        <v>Sans Objet</v>
      </c>
    </row>
    <row r="13" spans="1:27" ht="50.1" customHeight="1" thickBot="1" x14ac:dyDescent="0.25">
      <c r="A13" s="70">
        <v>42688</v>
      </c>
      <c r="B13" s="71">
        <v>42692</v>
      </c>
      <c r="C13" s="71"/>
      <c r="D13" s="71" t="s">
        <v>5</v>
      </c>
      <c r="E13" s="71" t="s">
        <v>59</v>
      </c>
      <c r="F13" s="71"/>
      <c r="G13" s="72"/>
      <c r="H13" s="72"/>
      <c r="I13" s="72"/>
      <c r="J13" s="71"/>
      <c r="K13" s="82" t="s">
        <v>60</v>
      </c>
      <c r="L13" s="50" t="str">
        <f>IF(OR($D13="Journée d'Études",$D13="Colloque",$D13="Forum",$D13="Séminaire",$D13="Table Ronde"),$A13-20,IF(OR($D13="Conférence",$D13="Journée des doctorants",$D13="Atelier",$D13="Petit Déjeuner"),$A13-7,IF($D13="Soutenance",$A13-1,IF(OR($D13="Réunion",$D13="Rentrée"),$A13,"Sans Objet"))))</f>
        <v>Sans Objet</v>
      </c>
      <c r="M13" s="51" t="str">
        <f>IF(OR($D13="Journée d'Études",$D13="Colloque",$D13="Table Ronde",$D13="Séminaire"),$A13+2,IF(OR($D13="Conférence",$D13="Journée des doctorants",$D13="Atelier",$D13="Petit Déjeuner",$D13="Soutenance"),$A13+1,"Sans Objet"))</f>
        <v>Sans Objet</v>
      </c>
      <c r="N13" s="52" t="str">
        <f>IF(OR(D13="Journée d'Études",$D13="Forum",D13="Colloque"),"septembre "&amp; YEAR(A13)-1,"Sans Objet")</f>
        <v>Sans Objet</v>
      </c>
      <c r="O13" s="52" t="str">
        <f>IF(OR($D13="Journée d'Études",$D13="Colloque",$D13="Forum",$D13="Séminaire",$D13="Table Ronde",$D13="Conférence",$D13="Petit Déjeuner",$D13="atelier",$D13="Journée des doctorants"),IF(MONTH($A13)&lt;9,"Décembre "&amp; YEAR($A13)-1,"Juillet "&amp; YEAR($A13)),"Sans Objet")</f>
        <v>Sans Objet</v>
      </c>
      <c r="P13" s="52" t="str">
        <f>IF(OR($D13="Journée d'Études",$D13="Colloque",$D13="Forum",$D13="Séminaire",$D13="Table Ronde"),$A13-180,IF(OR($D13="Conférence",$D13="Journée des doctorants",$D13="Atelier",$D13="Petit Déjeuner",$D13="Soutenance"),$A13-100,"Sans Objet"))</f>
        <v>Sans Objet</v>
      </c>
      <c r="Q13" s="52" t="str">
        <f>IF(OR($D13="Journée d'Études",$D13="Colloque",$D13="Forum",$D13="Séminaire",$D13="Table Ronde"),$A13-180,IF(OR($D13="Conférence",$D13="Petit Déjeuner"),$A13-80,"Sans Objet"))</f>
        <v>Sans Objet</v>
      </c>
      <c r="R13" s="52" t="str">
        <f>IF(OR($D13="Journée d'Études",$D13="Colloque",$D13="Forum",$D13="Séminaire",$D13="Table Ronde"),$A13-120,"Sans Objet")</f>
        <v>Sans Objet</v>
      </c>
      <c r="S13" s="52" t="str">
        <f>IF(OR($D13="Journée d'Études",$D13="Colloque",$D13="Forum",$D13="Séminaire",$D13="Table Ronde"),$A13-110,IF(OR($D13="Conférence",$D13="Journée des doctorants",$D13="Atelier",$D13="Petit Déjeuner",$D13="Soutenance"),$A13-60,"Sans Objet"))</f>
        <v>Sans Objet</v>
      </c>
      <c r="T13" s="52" t="str">
        <f>IF(OR($D13="Journée d'Études",$D13="Colloque",$D13="Forum",$D13="Séminaire",$D13="Table Ronde"),$A13-90,IF(OR($D13="Conférence",$D13="Journée des doctorants",$D13="Atelier",$D13="Petit Déjeuner",$D13="Soutenance"),$A13-60,"Sans Objet"))</f>
        <v>Sans Objet</v>
      </c>
      <c r="U13" s="52" t="str">
        <f>IF(OR($D13="Journée d'Études",$D13="Colloque",$D13="Forum",$D13="Séminaire",$D13="Table Ronde"),$A13-80,IF(OR($D13="Conférence",$D13="Journée des doctorants",$D13="Atelier",$D13="Petit Déjeuner",$D13="Soutenance",$D13="Réunion",$D13="Rentrée"),$A13-30,"Sans Objet"))</f>
        <v>Sans Objet</v>
      </c>
      <c r="V13" s="52" t="str">
        <f>IF(OR($D13="Journée d'Études",$D13="Colloque",$D13="Forum",$D13="Séminaire",$D13="Table Ronde"),$A13-80,"Sans Objet")</f>
        <v>Sans Objet</v>
      </c>
      <c r="W13" s="52" t="str">
        <f>IF(OR($D13="Journée d'Études",$D13="Colloque",$D13="Forum",$D13="Séminaire",$D13="Table Ronde",$D13="Conférence",$D13="Petit Déjeuner"),$A13-30,"Sans Objet")</f>
        <v>Sans Objet</v>
      </c>
      <c r="X13" s="53" t="str">
        <f>IF(OR(D13="Journée d'Études",D13="Forum",D13="Colloque"),$A13+180,"Sans Objet")</f>
        <v>Sans Objet</v>
      </c>
      <c r="Y13" s="14"/>
      <c r="Z13" s="14"/>
      <c r="AA13" s="14"/>
    </row>
    <row r="14" spans="1:27" ht="50.1" customHeight="1" thickBot="1" x14ac:dyDescent="0.25">
      <c r="A14" s="65">
        <v>42649</v>
      </c>
      <c r="B14" s="66"/>
      <c r="C14" s="66" t="s">
        <v>298</v>
      </c>
      <c r="D14" s="66" t="s">
        <v>296</v>
      </c>
      <c r="E14" s="66" t="s">
        <v>299</v>
      </c>
      <c r="F14" s="66"/>
      <c r="G14" s="67"/>
      <c r="H14" s="67" t="s">
        <v>297</v>
      </c>
      <c r="I14" s="67"/>
      <c r="J14" s="66" t="s">
        <v>304</v>
      </c>
      <c r="K14" s="68" t="s">
        <v>35</v>
      </c>
      <c r="L14" s="50">
        <f>IF(OR($D14="Journée d'Études",$D14="Colloque",$D14="Forum",$D14="Séminaire",$D14="Table Ronde"),$A14-20,IF(OR($D14="Conférence",$D14="Journée des doctorants",$D14="Atelier",$D14="Petit Déjeuner"),$A14-7,IF($D14="Soutenance",$A14-1,IF(OR($D14="Réunion",$D14="Rentrée"),$A14,"Sans Objet"))))</f>
        <v>42629</v>
      </c>
      <c r="M14" s="51">
        <f>IF(OR($D14="Journée d'Études",$D14="Colloque",$D14="Table Ronde",$D14="Séminaire"),$A14+2,IF(OR($D14="Conférence",$D14="Journée des doctorants",$D14="Atelier",$D14="Petit Déjeuner",$D14="Soutenance"),$A14+1,"Sans Objet"))</f>
        <v>42651</v>
      </c>
      <c r="N14" s="52" t="str">
        <f>IF(OR(D14="Journée d'Études",$D14="Forum",D14="Colloque"),"septembre "&amp; YEAR(A14)-1,"Sans Objet")</f>
        <v>Sans Objet</v>
      </c>
      <c r="O14" s="52" t="str">
        <f>IF(OR($D14="Journée d'Études",$D14="Colloque",$D14="Forum",$D14="Séminaire",$D14="Table Ronde",$D14="Conférence",$D14="Petit Déjeuner",$D14="atelier",$D14="Journée des doctorants"),IF(MONTH($A14)&lt;9,"Décembre "&amp; YEAR($A14)-1,"Juillet "&amp; YEAR($A14)),"Sans Objet")</f>
        <v>Juillet 2016</v>
      </c>
      <c r="P14" s="52">
        <f>IF(OR($D14="Journée d'Études",$D14="Colloque",$D14="Forum",$D14="Séminaire",$D14="Table Ronde"),$A14-180,IF(OR($D14="Conférence",$D14="Journée des doctorants",$D14="Atelier",$D14="Petit Déjeuner",$D14="Soutenance"),$A14-100,"Sans Objet"))</f>
        <v>42469</v>
      </c>
      <c r="Q14" s="52">
        <f>IF(OR($D14="Journée d'Études",$D14="Colloque",$D14="Forum",$D14="Séminaire",$D14="Table Ronde"),$A14-180,IF(OR($D14="Conférence",$D14="Petit Déjeuner"),$A14-80,"Sans Objet"))</f>
        <v>42469</v>
      </c>
      <c r="R14" s="52">
        <f>IF(OR($D14="Journée d'Études",$D14="Colloque",$D14="Forum",$D14="Séminaire",$D14="Table Ronde"),$A14-120,"Sans Objet")</f>
        <v>42529</v>
      </c>
      <c r="S14" s="52">
        <f>IF(OR($D14="Journée d'Études",$D14="Colloque",$D14="Forum",$D14="Séminaire",$D14="Table Ronde"),$A14-110,IF(OR($D14="Conférence",$D14="Journée des doctorants",$D14="Atelier",$D14="Petit Déjeuner",$D14="Soutenance"),$A14-60,"Sans Objet"))</f>
        <v>42539</v>
      </c>
      <c r="T14" s="52">
        <f>IF(OR($D14="Journée d'Études",$D14="Colloque",$D14="Forum",$D14="Séminaire",$D14="Table Ronde"),$A14-90,IF(OR($D14="Conférence",$D14="Journée des doctorants",$D14="Atelier",$D14="Petit Déjeuner",$D14="Soutenance"),$A14-60,"Sans Objet"))</f>
        <v>42559</v>
      </c>
      <c r="U14" s="52">
        <f>IF(OR($D14="Journée d'Études",$D14="Colloque",$D14="Forum",$D14="Séminaire",$D14="Table Ronde"),$A14-80,IF(OR($D14="Conférence",$D14="Journée des doctorants",$D14="Atelier",$D14="Petit Déjeuner",$D14="Soutenance",$D14="Réunion",$D14="Rentrée"),$A14-30,"Sans Objet"))</f>
        <v>42569</v>
      </c>
      <c r="V14" s="52">
        <f>IF(OR($D14="Journée d'Études",$D14="Colloque",$D14="Forum",$D14="Séminaire",$D14="Table Ronde"),$A14-80,"Sans Objet")</f>
        <v>42569</v>
      </c>
      <c r="W14" s="52">
        <f>IF(OR($D14="Journée d'Études",$D14="Colloque",$D14="Forum",$D14="Séminaire",$D14="Table Ronde",$D14="Conférence",$D14="Petit Déjeuner"),$A14-30,"Sans Objet")</f>
        <v>42619</v>
      </c>
      <c r="X14" s="53" t="str">
        <f>IF(OR(D14="Journée d'Études",D14="Forum",D14="Colloque"),$A14+180,"Sans Objet")</f>
        <v>Sans Objet</v>
      </c>
      <c r="Y14" s="14"/>
      <c r="Z14" s="14"/>
      <c r="AA14" s="14"/>
    </row>
    <row r="15" spans="1:27" ht="57" thickBot="1" x14ac:dyDescent="0.25">
      <c r="A15" s="65">
        <v>42654</v>
      </c>
      <c r="B15" s="66"/>
      <c r="C15" s="66" t="s">
        <v>308</v>
      </c>
      <c r="D15" s="66" t="s">
        <v>296</v>
      </c>
      <c r="E15" s="66" t="s">
        <v>306</v>
      </c>
      <c r="F15" s="66" t="s">
        <v>307</v>
      </c>
      <c r="G15" s="67"/>
      <c r="H15" s="67" t="s">
        <v>297</v>
      </c>
      <c r="I15" s="67"/>
      <c r="J15" s="66"/>
      <c r="K15" s="68" t="s">
        <v>35</v>
      </c>
      <c r="L15" s="50"/>
      <c r="M15" s="51"/>
      <c r="N15" s="52"/>
      <c r="O15" s="52"/>
      <c r="P15" s="52"/>
      <c r="Q15" s="52"/>
      <c r="R15" s="52"/>
      <c r="S15" s="52"/>
      <c r="T15" s="52"/>
      <c r="U15" s="52"/>
      <c r="V15" s="52"/>
      <c r="W15" s="52"/>
      <c r="X15" s="53"/>
      <c r="Y15" s="14"/>
      <c r="Z15" s="14"/>
      <c r="AA15" s="14"/>
    </row>
    <row r="16" spans="1:27" ht="50.1" customHeight="1" thickBot="1" x14ac:dyDescent="0.25">
      <c r="A16" s="65">
        <v>42657</v>
      </c>
      <c r="B16" s="66">
        <v>42647</v>
      </c>
      <c r="C16" s="66">
        <v>0.58333333333333337</v>
      </c>
      <c r="D16" s="66" t="s">
        <v>255</v>
      </c>
      <c r="E16" s="66" t="s">
        <v>259</v>
      </c>
      <c r="F16" s="66" t="s">
        <v>33</v>
      </c>
      <c r="G16" s="67"/>
      <c r="H16" s="67"/>
      <c r="I16" s="67"/>
      <c r="J16" s="66" t="s">
        <v>260</v>
      </c>
      <c r="K16" s="68" t="s">
        <v>35</v>
      </c>
      <c r="L16" s="50">
        <f>IF(OR($D16="Journée d'Études",$D16="Colloque",$D16="Forum",$D16="Séminaire",$D16="Table Ronde"),$A16-20,IF(OR($D16="Conférence",$D16="Journée des doctorants",$D16="Atelier",$D16="Petit Déjeuner"),$A16-7,IF($D16="Soutenance",$A16-1,IF(OR($D16="Réunion",$D16="Rentrée"),$A16,"Sans Objet"))))</f>
        <v>42656</v>
      </c>
      <c r="M16" s="51">
        <f>IF(OR($D16="Journée d'Études",$D16="Colloque",$D16="Table Ronde",$D16="Séminaire"),$A16+2,IF(OR($D16="Conférence",$D16="Journée des doctorants",$D16="Atelier",$D16="Petit Déjeuner",$D16="Soutenance"),$A16+1,"Sans Objet"))</f>
        <v>42658</v>
      </c>
      <c r="N16" s="52" t="str">
        <f>IF(OR(D16="Journée d'Études",$D16="Forum",D16="Colloque"),"septembre "&amp; YEAR(A16)-1,"Sans Objet")</f>
        <v>Sans Objet</v>
      </c>
      <c r="O16" s="52" t="str">
        <f>IF(OR($D16="Journée d'Études",$D16="Colloque",$D16="Forum",$D16="Séminaire",$D16="Table Ronde",$D16="Conférence",$D16="Petit Déjeuner",$D16="atelier",$D16="Journée des doctorants"),IF(MONTH($A16)&lt;9,"Décembre "&amp; YEAR($A16)-1,"Juillet "&amp; YEAR($A16)),"Sans Objet")</f>
        <v>Sans Objet</v>
      </c>
      <c r="P16" s="52">
        <f>IF(OR($D16="Journée d'Études",$D16="Colloque",$D16="Forum",$D16="Séminaire",$D16="Table Ronde"),$A16-180,IF(OR($D16="Conférence",$D16="Journée des doctorants",$D16="Atelier",$D16="Petit Déjeuner",$D16="Soutenance"),$A16-100,"Sans Objet"))</f>
        <v>42557</v>
      </c>
      <c r="Q16" s="52" t="str">
        <f>IF(OR($D16="Journée d'Études",$D16="Colloque",$D16="Forum",$D16="Séminaire",$D16="Table Ronde"),$A16-180,IF(OR($D16="Conférence",$D16="Petit Déjeuner"),$A16-80,"Sans Objet"))</f>
        <v>Sans Objet</v>
      </c>
      <c r="R16" s="52" t="str">
        <f>IF(OR($D16="Journée d'Études",$D16="Colloque",$D16="Forum",$D16="Séminaire",$D16="Table Ronde"),$A16-120,"Sans Objet")</f>
        <v>Sans Objet</v>
      </c>
      <c r="S16" s="52">
        <f>IF(OR($D16="Journée d'Études",$D16="Colloque",$D16="Forum",$D16="Séminaire",$D16="Table Ronde"),$A16-110,IF(OR($D16="Conférence",$D16="Journée des doctorants",$D16="Atelier",$D16="Petit Déjeuner",$D16="Soutenance"),$A16-60,"Sans Objet"))</f>
        <v>42597</v>
      </c>
      <c r="T16" s="52">
        <f>IF(OR($D16="Journée d'Études",$D16="Colloque",$D16="Forum",$D16="Séminaire",$D16="Table Ronde"),$A16-90,IF(OR($D16="Conférence",$D16="Journée des doctorants",$D16="Atelier",$D16="Petit Déjeuner",$D16="Soutenance"),$A16-60,"Sans Objet"))</f>
        <v>42597</v>
      </c>
      <c r="U16" s="52">
        <f>IF(OR($D16="Journée d'Études",$D16="Colloque",$D16="Forum",$D16="Séminaire",$D16="Table Ronde"),$A16-80,IF(OR($D16="Conférence",$D16="Journée des doctorants",$D16="Atelier",$D16="Petit Déjeuner",$D16="Soutenance",$D16="Réunion",$D16="Rentrée"),$A16-30,"Sans Objet"))</f>
        <v>42627</v>
      </c>
      <c r="V16" s="52" t="str">
        <f>IF(OR($D16="Journée d'Études",$D16="Colloque",$D16="Forum",$D16="Séminaire",$D16="Table Ronde"),$A16-80,"Sans Objet")</f>
        <v>Sans Objet</v>
      </c>
      <c r="W16" s="52" t="str">
        <f>IF(OR($D16="Journée d'Études",$D16="Colloque",$D16="Forum",$D16="Séminaire",$D16="Table Ronde",$D16="Conférence",$D16="Petit Déjeuner"),$A16-30,"Sans Objet")</f>
        <v>Sans Objet</v>
      </c>
      <c r="X16" s="53" t="str">
        <f>IF(OR(D16="Journée d'Études",D16="Forum",D16="Colloque"),$A16+180,"Sans Objet")</f>
        <v>Sans Objet</v>
      </c>
      <c r="Y16" s="14"/>
      <c r="Z16" s="14"/>
      <c r="AA16" s="14"/>
    </row>
    <row r="17" spans="1:27" ht="50.1" customHeight="1" thickBot="1" x14ac:dyDescent="0.25">
      <c r="A17" s="136">
        <v>42663</v>
      </c>
      <c r="B17" s="66">
        <v>42663</v>
      </c>
      <c r="C17" s="66" t="s">
        <v>344</v>
      </c>
      <c r="D17" s="66"/>
      <c r="E17" s="66" t="s">
        <v>343</v>
      </c>
      <c r="F17" s="66" t="s">
        <v>345</v>
      </c>
      <c r="G17" s="67"/>
      <c r="H17" s="67"/>
      <c r="I17" s="67"/>
      <c r="J17" s="66" t="s">
        <v>51</v>
      </c>
      <c r="K17" s="68" t="s">
        <v>37</v>
      </c>
      <c r="L17" s="50"/>
      <c r="M17" s="51"/>
      <c r="N17" s="52"/>
      <c r="O17" s="52"/>
      <c r="P17" s="52"/>
      <c r="Q17" s="52"/>
      <c r="R17" s="52"/>
      <c r="S17" s="52"/>
      <c r="T17" s="52"/>
      <c r="U17" s="52"/>
      <c r="V17" s="52"/>
      <c r="W17" s="52"/>
      <c r="X17" s="53"/>
      <c r="Y17" s="14"/>
      <c r="Z17" s="14"/>
      <c r="AA17" s="14"/>
    </row>
    <row r="18" spans="1:27" ht="50.1" customHeight="1" thickBot="1" x14ac:dyDescent="0.25">
      <c r="A18" s="136">
        <v>42677</v>
      </c>
      <c r="B18" s="66">
        <v>42677</v>
      </c>
      <c r="C18" s="66" t="s">
        <v>298</v>
      </c>
      <c r="D18" s="66" t="s">
        <v>296</v>
      </c>
      <c r="E18" s="66" t="s">
        <v>305</v>
      </c>
      <c r="F18" s="66" t="s">
        <v>337</v>
      </c>
      <c r="G18" s="67"/>
      <c r="H18" s="67" t="s">
        <v>297</v>
      </c>
      <c r="I18" s="67"/>
      <c r="J18" s="66" t="s">
        <v>338</v>
      </c>
      <c r="K18" s="68" t="s">
        <v>35</v>
      </c>
      <c r="L18" s="50"/>
      <c r="M18" s="51"/>
      <c r="N18" s="52"/>
      <c r="O18" s="52"/>
      <c r="P18" s="52"/>
      <c r="Q18" s="52"/>
      <c r="R18" s="52">
        <f>IF(OR($D18="Journée d'Études",$D18="Colloque",$D18="Forum",$D18="Séminaire",$D18="Table Ronde"),$A18-120,"Sans Objet")</f>
        <v>42557</v>
      </c>
      <c r="S18" s="52"/>
      <c r="T18" s="52"/>
      <c r="U18" s="52"/>
      <c r="V18" s="52">
        <f>IF(OR($D18="Journée d'Études",$D18="Colloque",$D18="Forum",$D18="Séminaire",$D18="Table Ronde"),$A18-80,"Sans Objet")</f>
        <v>42597</v>
      </c>
      <c r="W18" s="52"/>
      <c r="X18" s="53"/>
      <c r="Y18" s="14"/>
      <c r="Z18" s="14"/>
      <c r="AA18" s="14"/>
    </row>
    <row r="19" spans="1:27" ht="51.75" customHeight="1" thickBot="1" x14ac:dyDescent="0.25">
      <c r="A19" s="3">
        <v>42678</v>
      </c>
      <c r="B19" s="3">
        <v>0.57291666666666663</v>
      </c>
      <c r="C19" s="3" t="s">
        <v>320</v>
      </c>
      <c r="D19" s="20" t="s">
        <v>318</v>
      </c>
      <c r="E19" s="3" t="s">
        <v>319</v>
      </c>
      <c r="F19" s="3"/>
      <c r="G19" s="4"/>
      <c r="H19" s="4"/>
      <c r="I19" s="4"/>
      <c r="J19" s="66" t="s">
        <v>69</v>
      </c>
      <c r="K19" s="73" t="s">
        <v>35</v>
      </c>
      <c r="L19" s="50" t="str">
        <f>IF(OR($D19="Journée d'Études",$D19="Colloque",$D19="Forum",$D19="Séminaire",$D19="Table Ronde"),$A19-20,IF(OR($D19="Conférence",$D19="Journée des doctorants",$D19="Atelier",$D19="Petit Déjeuner"),$A19-7,IF($D19="Soutenance",$A19-1,IF(OR($D19="Réunion",$D19="Rentrée"),$A19,"Sans Objet"))))</f>
        <v>Sans Objet</v>
      </c>
      <c r="M19" s="51" t="str">
        <f>IF(OR($D19="Journée d'Études",$D19="Colloque",$D19="Table Ronde",$D19="Séminaire"),$A19+2,IF(OR($D19="Conférence",$D19="Journée des doctorants",$D19="Atelier",$D19="Petit Déjeuner",$D19="Soutenance"),$A19+1,"Sans Objet"))</f>
        <v>Sans Objet</v>
      </c>
      <c r="N19" s="52" t="str">
        <f>IF(OR(D19="Journée d'Études",$D19="Forum",D19="Colloque"),"septembre "&amp; YEAR(A19)-1,"Sans Objet")</f>
        <v>Sans Objet</v>
      </c>
      <c r="O19" s="52" t="str">
        <f>IF(OR($D19="Journée d'Études",$D19="Colloque",$D19="Forum",$D19="Séminaire",$D19="Table Ronde",$D19="Conférence",$D19="Petit Déjeuner",$D19="atelier",$D19="Journée des doctorants"),IF(MONTH($A19)&lt;9,"Décembre "&amp; YEAR($A19)-1,"Juillet "&amp; YEAR($A19)),"Sans Objet")</f>
        <v>Sans Objet</v>
      </c>
      <c r="P19" s="52" t="str">
        <f>IF(OR($D19="Journée d'Études",$D19="Colloque",$D19="Forum",$D19="Séminaire",$D19="Table Ronde"),$A19-180,IF(OR($D19="Conférence",$D19="Journée des doctorants",$D19="Atelier",$D19="Petit Déjeuner",$D19="Soutenance"),$A19-100,"Sans Objet"))</f>
        <v>Sans Objet</v>
      </c>
      <c r="Q19" s="52" t="str">
        <f>IF(OR($D19="Journée d'Études",$D19="Colloque",$D19="Forum",$D19="Séminaire",$D19="Table Ronde"),$A19-180,IF(OR($D19="Conférence",$D19="Petit Déjeuner"),$A19-80,"Sans Objet"))</f>
        <v>Sans Objet</v>
      </c>
      <c r="R19" s="52" t="str">
        <f>IF(OR($D19="Journée d'Études",$D19="Colloque",$D19="Forum",$D19="Séminaire",$D19="Table Ronde"),$A19-120,"Sans Objet")</f>
        <v>Sans Objet</v>
      </c>
      <c r="S19" s="52" t="str">
        <f>IF(OR($D19="Journée d'Études",$D19="Colloque",$D19="Forum",$D19="Séminaire",$D19="Table Ronde"),$A19-110,IF(OR($D19="Conférence",$D19="Journée des doctorants",$D19="Atelier",$D19="Petit Déjeuner",$D19="Soutenance"),$A19-60,"Sans Objet"))</f>
        <v>Sans Objet</v>
      </c>
      <c r="T19" s="52" t="str">
        <f>IF(OR($D19="Journée d'Études",$D19="Colloque",$D19="Forum",$D19="Séminaire",$D19="Table Ronde"),$A19-90,IF(OR($D19="Conférence",$D19="Journée des doctorants",$D19="Atelier",$D19="Petit Déjeuner",$D19="Soutenance"),$A19-60,"Sans Objet"))</f>
        <v>Sans Objet</v>
      </c>
      <c r="U19" s="52" t="str">
        <f>IF(OR($D19="Journée d'Études",$D19="Colloque",$D19="Forum",$D19="Séminaire",$D19="Table Ronde"),$A19-80,IF(OR($D19="Conférence",$D19="Journée des doctorants",$D19="Atelier",$D19="Petit Déjeuner",$D19="Soutenance",$D19="Réunion",$D19="Rentrée"),$A19-30,"Sans Objet"))</f>
        <v>Sans Objet</v>
      </c>
      <c r="V19" s="52" t="str">
        <f>IF(OR($D19="Journée d'Études",$D19="Colloque",$D19="Forum",$D19="Séminaire",$D19="Table Ronde"),$A19-80,"Sans Objet")</f>
        <v>Sans Objet</v>
      </c>
      <c r="W19" s="52" t="str">
        <f>IF(OR($D19="Journée d'Études",$D19="Colloque",$D19="Forum",$D19="Séminaire",$D19="Table Ronde",$D19="Conférence",$D19="Petit Déjeuner"),$A19-30,"Sans Objet")</f>
        <v>Sans Objet</v>
      </c>
      <c r="X19" s="53" t="str">
        <f>IF(OR(D19="Journée d'Études",D19="Forum",D19="Colloque"),$A19+180,"Sans Objet")</f>
        <v>Sans Objet</v>
      </c>
      <c r="Y19" s="14"/>
      <c r="Z19" s="14"/>
      <c r="AA19" s="14"/>
    </row>
    <row r="20" spans="1:27" ht="51.75" customHeight="1" thickBot="1" x14ac:dyDescent="0.25">
      <c r="A20" s="87">
        <v>42681</v>
      </c>
      <c r="B20" s="3"/>
      <c r="C20" s="3" t="s">
        <v>81</v>
      </c>
      <c r="D20" s="20" t="s">
        <v>3</v>
      </c>
      <c r="E20" s="3" t="s">
        <v>365</v>
      </c>
      <c r="F20" s="3" t="s">
        <v>40</v>
      </c>
      <c r="G20" s="67" t="s">
        <v>177</v>
      </c>
      <c r="H20" s="67" t="s">
        <v>266</v>
      </c>
      <c r="I20" s="4"/>
      <c r="J20" s="66" t="s">
        <v>362</v>
      </c>
      <c r="K20" s="73" t="s">
        <v>35</v>
      </c>
      <c r="L20" s="50"/>
      <c r="M20" s="51"/>
      <c r="N20" s="52"/>
      <c r="O20" s="52"/>
      <c r="P20" s="52"/>
      <c r="Q20" s="52"/>
      <c r="R20" s="52"/>
      <c r="S20" s="52"/>
      <c r="T20" s="52"/>
      <c r="U20" s="52"/>
      <c r="V20" s="52"/>
      <c r="W20" s="52"/>
      <c r="X20" s="53"/>
      <c r="Y20" s="14"/>
      <c r="Z20" s="14"/>
      <c r="AA20" s="14"/>
    </row>
    <row r="21" spans="1:27" ht="50.1" customHeight="1" thickBot="1" x14ac:dyDescent="0.25">
      <c r="A21" s="136">
        <v>42684</v>
      </c>
      <c r="B21" s="66">
        <v>42684</v>
      </c>
      <c r="C21" s="66" t="s">
        <v>301</v>
      </c>
      <c r="D21" s="66" t="s">
        <v>49</v>
      </c>
      <c r="E21" s="66" t="s">
        <v>302</v>
      </c>
      <c r="F21" s="3" t="s">
        <v>40</v>
      </c>
      <c r="G21" s="67" t="s">
        <v>177</v>
      </c>
      <c r="H21" s="67" t="s">
        <v>266</v>
      </c>
      <c r="I21" s="67"/>
      <c r="J21" s="66" t="s">
        <v>303</v>
      </c>
      <c r="K21" s="68" t="s">
        <v>35</v>
      </c>
      <c r="L21" s="50"/>
      <c r="M21" s="51"/>
      <c r="N21" s="52"/>
      <c r="O21" s="52"/>
      <c r="P21" s="52"/>
      <c r="Q21" s="52"/>
      <c r="R21" s="52"/>
      <c r="S21" s="52"/>
      <c r="T21" s="52"/>
      <c r="U21" s="52"/>
      <c r="V21" s="52"/>
      <c r="W21" s="52"/>
      <c r="X21" s="53"/>
      <c r="Y21" s="14"/>
      <c r="Z21" s="14"/>
      <c r="AA21" s="14"/>
    </row>
    <row r="22" spans="1:27" ht="50.1" customHeight="1" thickBot="1" x14ac:dyDescent="0.25">
      <c r="A22" s="109">
        <v>42658</v>
      </c>
      <c r="B22" s="110"/>
      <c r="C22" s="110" t="s">
        <v>70</v>
      </c>
      <c r="D22" s="110" t="s">
        <v>5</v>
      </c>
      <c r="E22" s="110" t="s">
        <v>367</v>
      </c>
      <c r="F22" s="110"/>
      <c r="G22" s="111"/>
      <c r="H22" s="111"/>
      <c r="I22" s="111"/>
      <c r="J22" s="110" t="s">
        <v>368</v>
      </c>
      <c r="K22" s="112" t="s">
        <v>54</v>
      </c>
      <c r="L22" s="50"/>
      <c r="M22" s="51"/>
      <c r="N22" s="52"/>
      <c r="O22" s="52"/>
      <c r="P22" s="52"/>
      <c r="Q22" s="52"/>
      <c r="R22" s="52"/>
      <c r="S22" s="52"/>
      <c r="T22" s="52"/>
      <c r="U22" s="52"/>
      <c r="V22" s="52"/>
      <c r="W22" s="52"/>
      <c r="X22" s="53"/>
      <c r="Y22" s="14"/>
      <c r="Z22" s="14"/>
      <c r="AA22" s="14"/>
    </row>
    <row r="23" spans="1:27" ht="51.75" customHeight="1" thickBot="1" x14ac:dyDescent="0.25">
      <c r="A23" s="3">
        <v>42690</v>
      </c>
      <c r="B23" s="3"/>
      <c r="C23" s="3" t="s">
        <v>323</v>
      </c>
      <c r="D23" s="20" t="s">
        <v>1</v>
      </c>
      <c r="E23" s="3" t="s">
        <v>261</v>
      </c>
      <c r="F23" s="3" t="s">
        <v>33</v>
      </c>
      <c r="G23" s="4"/>
      <c r="H23" s="4"/>
      <c r="I23" s="4"/>
      <c r="J23" s="66" t="s">
        <v>260</v>
      </c>
      <c r="K23" s="73" t="s">
        <v>35</v>
      </c>
      <c r="L23" s="50">
        <f>IF(OR($D23="Journée d'Études",$D23="Colloque",$D23="Forum",$D23="Séminaire",$D23="Table Ronde"),$A23-20,IF(OR($D23="Conférence",$D23="Journée des doctorants",$D23="Atelier",$D23="Petit Déjeuner"),$A23-7,IF($D23="Soutenance",$A23-1,IF(OR($D23="Réunion",$D23="Rentrée"),$A23,"Sans Objet"))))</f>
        <v>42689</v>
      </c>
      <c r="M23" s="51">
        <f>IF(OR($D23="Journée d'Études",$D23="Colloque",$D23="Table Ronde",$D23="Séminaire"),$A23+2,IF(OR($D23="Conférence",$D23="Journée des doctorants",$D23="Atelier",$D23="Petit Déjeuner",$D23="Soutenance"),$A23+1,"Sans Objet"))</f>
        <v>42691</v>
      </c>
      <c r="N23" s="52" t="str">
        <f>IF(OR(D23="Journée d'Études",$D23="Forum",D23="Colloque"),"septembre "&amp; YEAR(A23)-1,"Sans Objet")</f>
        <v>Sans Objet</v>
      </c>
      <c r="O23" s="52" t="str">
        <f>IF(OR($D23="Journée d'Études",$D23="Colloque",$D23="Forum",$D23="Séminaire",$D23="Table Ronde",$D23="Conférence",$D23="Petit Déjeuner",$D23="atelier",$D23="Journée des doctorants"),IF(MONTH($A23)&lt;9,"Décembre "&amp; YEAR($A23)-1,"Juillet "&amp; YEAR($A23)),"Sans Objet")</f>
        <v>Sans Objet</v>
      </c>
      <c r="P23" s="52">
        <f>IF(OR($D23="Journée d'Études",$D23="Colloque",$D23="Forum",$D23="Séminaire",$D23="Table Ronde"),$A23-180,IF(OR($D23="Conférence",$D23="Journée des doctorants",$D23="Atelier",$D23="Petit Déjeuner",$D23="Soutenance"),$A23-100,"Sans Objet"))</f>
        <v>42590</v>
      </c>
      <c r="Q23" s="52" t="str">
        <f>IF(OR($D23="Journée d'Études",$D23="Colloque",$D23="Forum",$D23="Séminaire",$D23="Table Ronde"),$A23-180,IF(OR($D23="Conférence",$D23="Petit Déjeuner"),$A23-80,"Sans Objet"))</f>
        <v>Sans Objet</v>
      </c>
      <c r="R23" s="52" t="str">
        <f>IF(OR($D23="Journée d'Études",$D23="Colloque",$D23="Forum",$D23="Séminaire",$D23="Table Ronde"),$A23-120,"Sans Objet")</f>
        <v>Sans Objet</v>
      </c>
      <c r="S23" s="52">
        <f>IF(OR($D23="Journée d'Études",$D23="Colloque",$D23="Forum",$D23="Séminaire",$D23="Table Ronde"),$A23-110,IF(OR($D23="Conférence",$D23="Journée des doctorants",$D23="Atelier",$D23="Petit Déjeuner",$D23="Soutenance"),$A23-60,"Sans Objet"))</f>
        <v>42630</v>
      </c>
      <c r="T23" s="52">
        <f>IF(OR($D23="Journée d'Études",$D23="Colloque",$D23="Forum",$D23="Séminaire",$D23="Table Ronde"),$A23-90,IF(OR($D23="Conférence",$D23="Journée des doctorants",$D23="Atelier",$D23="Petit Déjeuner",$D23="Soutenance"),$A23-60,"Sans Objet"))</f>
        <v>42630</v>
      </c>
      <c r="U23" s="52">
        <f>IF(OR($D23="Journée d'Études",$D23="Colloque",$D23="Forum",$D23="Séminaire",$D23="Table Ronde"),$A23-80,IF(OR($D23="Conférence",$D23="Journée des doctorants",$D23="Atelier",$D23="Petit Déjeuner",$D23="Soutenance",$D23="Réunion",$D23="Rentrée"),$A23-30,"Sans Objet"))</f>
        <v>42660</v>
      </c>
      <c r="V23" s="52" t="str">
        <f>IF(OR($D23="Journée d'Études",$D23="Colloque",$D23="Forum",$D23="Séminaire",$D23="Table Ronde"),$A23-80,"Sans Objet")</f>
        <v>Sans Objet</v>
      </c>
      <c r="W23" s="52" t="str">
        <f>IF(OR($D23="Journée d'Études",$D23="Colloque",$D23="Forum",$D23="Séminaire",$D23="Table Ronde",$D23="Conférence",$D23="Petit Déjeuner"),$A23-30,"Sans Objet")</f>
        <v>Sans Objet</v>
      </c>
      <c r="X23" s="53" t="str">
        <f>IF(OR(D23="Journée d'Études",D23="Forum",D23="Colloque"),$A23+180,"Sans Objet")</f>
        <v>Sans Objet</v>
      </c>
      <c r="Y23" s="14"/>
      <c r="Z23" s="14"/>
      <c r="AA23" s="14"/>
    </row>
    <row r="24" spans="1:27" ht="51.75" customHeight="1" thickBot="1" x14ac:dyDescent="0.25">
      <c r="A24" s="87">
        <v>42695</v>
      </c>
      <c r="B24" s="3"/>
      <c r="C24" s="3" t="s">
        <v>364</v>
      </c>
      <c r="D24" s="20" t="s">
        <v>3</v>
      </c>
      <c r="E24" s="3" t="s">
        <v>366</v>
      </c>
      <c r="F24" s="3" t="s">
        <v>40</v>
      </c>
      <c r="G24" s="67" t="s">
        <v>177</v>
      </c>
      <c r="H24" s="67" t="s">
        <v>266</v>
      </c>
      <c r="I24" s="4"/>
      <c r="J24" s="66" t="s">
        <v>38</v>
      </c>
      <c r="K24" s="73" t="s">
        <v>35</v>
      </c>
      <c r="L24" s="50"/>
      <c r="M24" s="51"/>
      <c r="N24" s="52"/>
      <c r="O24" s="52"/>
      <c r="P24" s="52"/>
      <c r="Q24" s="52"/>
      <c r="R24" s="52"/>
      <c r="S24" s="52"/>
      <c r="T24" s="52"/>
      <c r="U24" s="52"/>
      <c r="V24" s="52"/>
      <c r="W24" s="52"/>
      <c r="X24" s="53"/>
      <c r="Y24" s="14"/>
      <c r="Z24" s="14"/>
      <c r="AA24" s="14"/>
    </row>
    <row r="25" spans="1:27" ht="51.75" customHeight="1" thickBot="1" x14ac:dyDescent="0.25">
      <c r="A25" s="87">
        <v>42695</v>
      </c>
      <c r="B25" s="3"/>
      <c r="C25" s="3"/>
      <c r="D25" s="20" t="s">
        <v>1</v>
      </c>
      <c r="E25" s="3" t="s">
        <v>359</v>
      </c>
      <c r="F25" s="3" t="s">
        <v>322</v>
      </c>
      <c r="G25" s="4"/>
      <c r="H25" s="4"/>
      <c r="I25" s="4"/>
      <c r="J25" s="66"/>
      <c r="K25" s="73" t="s">
        <v>35</v>
      </c>
      <c r="L25" s="50"/>
      <c r="M25" s="51"/>
      <c r="N25" s="52"/>
      <c r="O25" s="52"/>
      <c r="P25" s="52"/>
      <c r="Q25" s="52"/>
      <c r="R25" s="52"/>
      <c r="S25" s="52"/>
      <c r="T25" s="52"/>
      <c r="U25" s="52"/>
      <c r="V25" s="52"/>
      <c r="W25" s="52"/>
      <c r="X25" s="53"/>
      <c r="Y25" s="14"/>
      <c r="Z25" s="14"/>
      <c r="AA25" s="14"/>
    </row>
    <row r="26" spans="1:27" ht="51.75" customHeight="1" thickBot="1" x14ac:dyDescent="0.25">
      <c r="A26" s="109">
        <v>42696</v>
      </c>
      <c r="B26" s="110"/>
      <c r="C26" s="110" t="s">
        <v>6</v>
      </c>
      <c r="D26" s="110" t="s">
        <v>296</v>
      </c>
      <c r="E26" s="110" t="s">
        <v>369</v>
      </c>
      <c r="F26" s="110" t="s">
        <v>370</v>
      </c>
      <c r="G26" s="111"/>
      <c r="H26" s="111"/>
      <c r="I26" s="111"/>
      <c r="J26" s="110" t="s">
        <v>38</v>
      </c>
      <c r="K26" s="112" t="s">
        <v>54</v>
      </c>
      <c r="L26"/>
      <c r="M26"/>
      <c r="N26"/>
      <c r="O26"/>
      <c r="P26"/>
      <c r="Q26"/>
      <c r="R26"/>
      <c r="S26"/>
      <c r="T26"/>
      <c r="U26"/>
      <c r="V26"/>
      <c r="W26"/>
      <c r="X26"/>
    </row>
    <row r="27" spans="1:27" ht="51.75" customHeight="1" thickBot="1" x14ac:dyDescent="0.25">
      <c r="A27" s="87">
        <v>42698</v>
      </c>
      <c r="B27" s="3"/>
      <c r="C27" s="3"/>
      <c r="D27" s="20" t="s">
        <v>1</v>
      </c>
      <c r="E27" s="3" t="s">
        <v>358</v>
      </c>
      <c r="F27" s="3" t="s">
        <v>326</v>
      </c>
      <c r="G27" s="4"/>
      <c r="H27" s="4"/>
      <c r="I27" s="4"/>
      <c r="J27" s="66" t="s">
        <v>51</v>
      </c>
      <c r="K27" s="73" t="s">
        <v>35</v>
      </c>
      <c r="L27" s="50"/>
      <c r="M27" s="51"/>
      <c r="N27" s="52"/>
      <c r="O27" s="52"/>
      <c r="P27" s="52"/>
      <c r="Q27" s="52"/>
      <c r="R27" s="52"/>
      <c r="S27" s="52"/>
      <c r="T27" s="52"/>
      <c r="U27" s="52"/>
      <c r="V27" s="52"/>
      <c r="W27" s="52"/>
      <c r="X27" s="53"/>
      <c r="Y27" s="14"/>
      <c r="Z27" s="14"/>
      <c r="AA27" s="14"/>
    </row>
    <row r="28" spans="1:27" ht="51.75" customHeight="1" thickBot="1" x14ac:dyDescent="0.25">
      <c r="A28" s="87">
        <v>42699</v>
      </c>
      <c r="B28" s="3"/>
      <c r="C28" s="3"/>
      <c r="D28" s="20" t="s">
        <v>1</v>
      </c>
      <c r="E28" s="3" t="s">
        <v>349</v>
      </c>
      <c r="F28" s="3" t="s">
        <v>322</v>
      </c>
      <c r="G28" s="4"/>
      <c r="H28" s="4"/>
      <c r="I28" s="4"/>
      <c r="J28" s="66"/>
      <c r="K28" s="73" t="s">
        <v>35</v>
      </c>
      <c r="L28" s="50"/>
      <c r="M28" s="51"/>
      <c r="N28" s="52"/>
      <c r="O28" s="52"/>
      <c r="P28" s="52"/>
      <c r="Q28" s="52"/>
      <c r="R28" s="52"/>
      <c r="S28" s="52"/>
      <c r="T28" s="52"/>
      <c r="U28" s="52"/>
      <c r="V28" s="52"/>
      <c r="W28" s="52"/>
      <c r="X28" s="53"/>
      <c r="Y28" s="14"/>
      <c r="Z28" s="14"/>
      <c r="AA28" s="14"/>
    </row>
    <row r="29" spans="1:27" ht="51.75" customHeight="1" thickBot="1" x14ac:dyDescent="0.25">
      <c r="A29" s="87">
        <v>42705</v>
      </c>
      <c r="B29" s="3"/>
      <c r="C29" s="3"/>
      <c r="D29" s="20" t="s">
        <v>3</v>
      </c>
      <c r="E29" s="3" t="s">
        <v>372</v>
      </c>
      <c r="F29" s="3" t="s">
        <v>371</v>
      </c>
      <c r="G29" s="4"/>
      <c r="H29" s="4"/>
      <c r="I29" s="4"/>
      <c r="J29" s="66" t="s">
        <v>291</v>
      </c>
      <c r="K29" s="139" t="s">
        <v>35</v>
      </c>
      <c r="L29" s="50"/>
      <c r="M29" s="51"/>
      <c r="N29" s="52"/>
      <c r="O29" s="52"/>
      <c r="P29" s="52"/>
      <c r="Q29" s="52"/>
      <c r="R29" s="52"/>
      <c r="S29" s="52"/>
      <c r="T29" s="52"/>
      <c r="U29" s="52"/>
      <c r="V29" s="52"/>
      <c r="W29" s="52"/>
      <c r="X29" s="53"/>
      <c r="Y29" s="14"/>
      <c r="Z29" s="14"/>
      <c r="AA29" s="14"/>
    </row>
    <row r="30" spans="1:27" s="34" customFormat="1" ht="57" thickBot="1" x14ac:dyDescent="0.25">
      <c r="A30" s="26" t="s">
        <v>347</v>
      </c>
      <c r="B30" s="7"/>
      <c r="C30" s="7" t="s">
        <v>348</v>
      </c>
      <c r="D30" s="7" t="s">
        <v>3</v>
      </c>
      <c r="E30" s="137" t="s">
        <v>361</v>
      </c>
      <c r="F30" s="7" t="s">
        <v>346</v>
      </c>
      <c r="G30" s="8"/>
      <c r="H30" s="8"/>
      <c r="I30" s="8"/>
      <c r="J30" s="7" t="s">
        <v>362</v>
      </c>
      <c r="K30" s="7" t="s">
        <v>37</v>
      </c>
      <c r="L30" s="50"/>
      <c r="M30" s="51"/>
      <c r="N30" s="52"/>
      <c r="O30" s="52"/>
      <c r="P30" s="52"/>
      <c r="Q30" s="52"/>
      <c r="R30" s="52"/>
      <c r="S30" s="52"/>
      <c r="T30" s="52"/>
      <c r="U30" s="52"/>
      <c r="V30" s="52"/>
      <c r="W30" s="52"/>
      <c r="X30" s="53"/>
      <c r="Y30" s="30"/>
    </row>
    <row r="31" spans="1:27" ht="51.75" customHeight="1" thickBot="1" x14ac:dyDescent="0.25">
      <c r="A31" s="87">
        <v>42710</v>
      </c>
      <c r="B31" s="3">
        <v>42710</v>
      </c>
      <c r="C31" s="3" t="s">
        <v>317</v>
      </c>
      <c r="D31" s="20" t="s">
        <v>339</v>
      </c>
      <c r="E31" s="3" t="s">
        <v>340</v>
      </c>
      <c r="F31" s="3" t="s">
        <v>341</v>
      </c>
      <c r="G31" s="4"/>
      <c r="H31" s="67" t="s">
        <v>297</v>
      </c>
      <c r="I31" s="4"/>
      <c r="J31" s="66" t="s">
        <v>342</v>
      </c>
      <c r="K31" s="73" t="s">
        <v>35</v>
      </c>
      <c r="L31" s="50"/>
      <c r="M31" s="51"/>
      <c r="N31" s="52"/>
      <c r="O31" s="52"/>
      <c r="P31" s="52"/>
      <c r="Q31" s="52"/>
      <c r="R31" s="52" t="str">
        <f>IF(OR($D31="Journée d'Études",$D31="Colloque",$D31="Forum",$D31="Séminaire",$D31="Table Ronde"),$A31-120,"Sans Objet")</f>
        <v>Sans Objet</v>
      </c>
      <c r="S31" s="52"/>
      <c r="T31" s="52"/>
      <c r="U31" s="52"/>
      <c r="V31" s="52" t="str">
        <f>IF(OR($D31="Journée d'Études",$D31="Colloque",$D31="Forum",$D31="Séminaire",$D31="Table Ronde"),$A31-80,"Sans Objet")</f>
        <v>Sans Objet</v>
      </c>
      <c r="W31" s="52"/>
      <c r="X31" s="53"/>
      <c r="Y31" s="14"/>
      <c r="Z31" s="14"/>
      <c r="AA31" s="14"/>
    </row>
    <row r="32" spans="1:27" s="34" customFormat="1" ht="50.1" customHeight="1" thickBot="1" x14ac:dyDescent="0.25">
      <c r="A32" s="26">
        <v>42712</v>
      </c>
      <c r="B32" s="7">
        <v>42713</v>
      </c>
      <c r="C32" s="7" t="s">
        <v>331</v>
      </c>
      <c r="D32" s="7" t="s">
        <v>10</v>
      </c>
      <c r="E32" s="137" t="s">
        <v>333</v>
      </c>
      <c r="F32" s="7" t="s">
        <v>334</v>
      </c>
      <c r="G32" s="8" t="s">
        <v>335</v>
      </c>
      <c r="H32" s="8"/>
      <c r="I32" s="8" t="s">
        <v>336</v>
      </c>
      <c r="J32" s="7" t="s">
        <v>332</v>
      </c>
      <c r="K32" s="7" t="s">
        <v>37</v>
      </c>
      <c r="L32" s="50">
        <f t="shared" ref="L32:L59" si="0">IF(OR($D32="Journée d'Études",$D32="Colloque",$D32="Forum",$D32="Séminaire",$D32="Table Ronde"),$A32-20,IF(OR($D32="Conférence",$D32="Journée des doctorants",$D32="Workshop",$D32="Atelier",$D32="Petit Déjeuner"),$A32-7,IF($D32="Soutenance",$A32-1,IF(OR($D32="Réunion",$D32="Rentrée"),$A32,"Sans Objet"))))</f>
        <v>42692</v>
      </c>
      <c r="M32" s="51">
        <f t="shared" ref="M32:M59" si="1">IF(OR($D32="Journée d'Études",$D32="Colloque",$D32="Table Ronde",$D32="Séminaire"),$A32+2,IF(OR($D32="Conférence",$D32="Journée des doctorants",$D32="Atelier",$D32="Workshop",$D32="Petit Déjeuner",$D32="Soutenance"),$A32+1,"Sans Objet"))</f>
        <v>42714</v>
      </c>
      <c r="N32" s="52" t="str">
        <f t="shared" ref="N32:N59" si="2">IF(OR(D32="Journée d'Études",$D32="Forum",D32="Colloque",$D32="Workshop"),"septembre "&amp; YEAR(A32)-1,"Sans Objet")</f>
        <v>septembre 2015</v>
      </c>
      <c r="O32" s="52" t="str">
        <f t="shared" ref="O32:O59" si="3">IF(OR($D32="Journée d'Études",$D32="Colloque",$D32="Forum",$D32="Séminaire",$D32="Table Ronde",$D32="Conférence",$D32="Petit Déjeuner",$D32="atelier",$D32="Journée des doctorants",$D32="Workshop"),IF(MONTH($A32)&lt;9,"Décembre "&amp; YEAR($A32)-1,"Juillet "&amp; YEAR($A32)),"Sans Objet")</f>
        <v>Juillet 2016</v>
      </c>
      <c r="P32" s="52">
        <f t="shared" ref="P32:P59" si="4">IF(OR($D32="Journée d'Études",$D32="Colloque",$D32="Forum",$D32="Séminaire",$D32="Table Ronde"),$A32-180,IF(OR($D32="Conférence",$D32="Journée des doctorants",$D32="Atelier",$D32="Workshop",$D32="Petit Déjeuner",$D32="Soutenance"),$A32-100,"Sans Objet"))</f>
        <v>42532</v>
      </c>
      <c r="Q32" s="52">
        <f t="shared" ref="Q32:Q59" si="5">IF(OR($D32="Journée d'Études",$D32="Colloque",$D32="Forum",$D32="Séminaire",$D32="Table Ronde"),$A32-180,IF(OR($D32="Conférence",$D32="Petit Déjeuner",$D32="Workshop"),$A32-80,"Sans Objet"))</f>
        <v>42532</v>
      </c>
      <c r="R32" s="52">
        <f t="shared" ref="R32:R59" si="6">IF(OR($D32="Journée d'Études",$D32="Colloque",$D32="Forum",$D32="Séminaire",$D32="Table Ronde"),$A32-120,"Sans Objet")</f>
        <v>42592</v>
      </c>
      <c r="S32" s="52">
        <f t="shared" ref="S32:S59" si="7">IF(OR($D32="Journée d'Études",$D32="Colloque",$D32="Forum",$D32="Séminaire",$D32="Table Ronde"),$A32-110,IF(OR($D32="Conférence",$D32="Journée des doctorants",$D32="Atelier",$D32="Workshop",$D32="Petit Déjeuner",$D32="Soutenance"),$A32-60,"Sans Objet"))</f>
        <v>42602</v>
      </c>
      <c r="T32" s="52">
        <f t="shared" ref="T32:T59" si="8">IF(OR($D32="Journée d'Études",$D32="Colloque",$D32="Forum",$D32="Séminaire",$D32="Table Ronde"),$A32-90,IF(OR($D32="Conférence",$D32="Journée des doctorants",$D32="Atelier",$D32="Workshop",$D32="Petit Déjeuner",$D32="Soutenance"),$A32-60,"Sans Objet"))</f>
        <v>42622</v>
      </c>
      <c r="U32" s="52">
        <f t="shared" ref="U32:U59" si="9">IF(OR($D32="Journée d'Études",$D32="Colloque",$D32="Forum",$D32="Séminaire",$D32="Table Ronde"),$A32-80,IF(OR($D32="Conférence",$D32="Journée des doctorants",$D32="Atelier",$D32="Workshop",$D32="Petit Déjeuner",$D32="Soutenance",$D32="Réunion",$D32="Rentrée"),$A32-30,"Sans Objet"))</f>
        <v>42632</v>
      </c>
      <c r="V32" s="52">
        <f t="shared" ref="V32:V82" si="10">IF(OR($D32="Journée d'Études",$D32="Colloque",$D32="Forum",$D32="Séminaire",$D32="Table Ronde"),$A32-80,"Sans Objet")</f>
        <v>42632</v>
      </c>
      <c r="W32" s="52">
        <f t="shared" ref="W32:W59" si="11">IF(OR($D32="Journée d'Études",$D32="Colloque",$D32="Forum",$D32="Séminaire",$D32="Table Ronde",$D32="Conférence",$D32="Petit Déjeuner",$D32="Workshop"),$A32-30,"Sans Objet")</f>
        <v>42682</v>
      </c>
      <c r="X32" s="53">
        <f t="shared" ref="X32:X59" si="12">IF(OR(D32="Journée d'Études",D32="Forum",D32="Colloque",$D32="Workshop"),$A32+180,"Sans Objet")</f>
        <v>42892</v>
      </c>
      <c r="Y32" s="30"/>
    </row>
    <row r="33" spans="1:27" ht="51.75" customHeight="1" thickBot="1" x14ac:dyDescent="0.25">
      <c r="A33" s="87">
        <v>42716</v>
      </c>
      <c r="B33" s="3"/>
      <c r="C33" s="3" t="s">
        <v>354</v>
      </c>
      <c r="D33" s="20" t="s">
        <v>255</v>
      </c>
      <c r="E33" s="3" t="s">
        <v>351</v>
      </c>
      <c r="F33" s="3" t="s">
        <v>352</v>
      </c>
      <c r="G33" s="4"/>
      <c r="H33" s="67"/>
      <c r="I33" s="4"/>
      <c r="J33" s="66" t="s">
        <v>51</v>
      </c>
      <c r="K33" s="73" t="s">
        <v>35</v>
      </c>
      <c r="L33" s="50"/>
      <c r="M33" s="51"/>
      <c r="N33" s="52"/>
      <c r="O33" s="52"/>
      <c r="P33" s="52"/>
      <c r="Q33" s="52"/>
      <c r="R33" s="52"/>
      <c r="S33" s="52"/>
      <c r="T33" s="52"/>
      <c r="U33" s="52"/>
      <c r="V33" s="52"/>
      <c r="W33" s="52"/>
      <c r="X33" s="53"/>
      <c r="Y33" s="14"/>
      <c r="Z33" s="14"/>
      <c r="AA33" s="14"/>
    </row>
    <row r="34" spans="1:27" ht="51.75" customHeight="1" thickBot="1" x14ac:dyDescent="0.25">
      <c r="A34" s="87">
        <v>42716</v>
      </c>
      <c r="B34" s="3"/>
      <c r="C34" s="3" t="s">
        <v>354</v>
      </c>
      <c r="D34" s="20" t="s">
        <v>255</v>
      </c>
      <c r="E34" s="3" t="s">
        <v>353</v>
      </c>
      <c r="F34" s="3" t="s">
        <v>357</v>
      </c>
      <c r="G34" s="4"/>
      <c r="H34" s="67"/>
      <c r="I34" s="4"/>
      <c r="J34" s="66" t="s">
        <v>51</v>
      </c>
      <c r="K34" s="73" t="s">
        <v>35</v>
      </c>
      <c r="L34" s="50"/>
      <c r="M34" s="51"/>
      <c r="N34" s="52"/>
      <c r="O34" s="52"/>
      <c r="P34" s="52"/>
      <c r="Q34" s="52"/>
      <c r="R34" s="52"/>
      <c r="S34" s="52"/>
      <c r="T34" s="52"/>
      <c r="U34" s="52"/>
      <c r="V34" s="52"/>
      <c r="W34" s="52"/>
      <c r="X34" s="53"/>
      <c r="Y34" s="14"/>
      <c r="Z34" s="14"/>
      <c r="AA34" s="14"/>
    </row>
    <row r="35" spans="1:27" s="34" customFormat="1" ht="50.1" customHeight="1" thickBot="1" x14ac:dyDescent="0.25">
      <c r="A35" s="88">
        <v>42718</v>
      </c>
      <c r="B35" s="7">
        <v>42718</v>
      </c>
      <c r="C35" s="7" t="s">
        <v>360</v>
      </c>
      <c r="D35" s="7" t="s">
        <v>318</v>
      </c>
      <c r="E35" s="137" t="s">
        <v>256</v>
      </c>
      <c r="F35" s="7"/>
      <c r="G35" s="8"/>
      <c r="H35" s="8"/>
      <c r="I35" s="8"/>
      <c r="J35" s="7" t="s">
        <v>412</v>
      </c>
      <c r="K35" s="138" t="s">
        <v>37</v>
      </c>
      <c r="L35" s="50"/>
      <c r="M35" s="51"/>
      <c r="N35" s="52"/>
      <c r="O35" s="52"/>
      <c r="P35" s="52"/>
      <c r="Q35" s="52"/>
      <c r="R35" s="52"/>
      <c r="S35" s="52"/>
      <c r="T35" s="52"/>
      <c r="U35" s="52"/>
      <c r="V35" s="52"/>
      <c r="W35" s="52"/>
      <c r="X35" s="53"/>
      <c r="Y35" s="30"/>
    </row>
    <row r="36" spans="1:27" ht="51.75" customHeight="1" thickBot="1" x14ac:dyDescent="0.25">
      <c r="A36" s="87">
        <v>42720</v>
      </c>
      <c r="B36" s="3"/>
      <c r="C36" s="3" t="s">
        <v>355</v>
      </c>
      <c r="D36" s="20" t="s">
        <v>255</v>
      </c>
      <c r="E36" s="3" t="s">
        <v>350</v>
      </c>
      <c r="F36" s="3" t="s">
        <v>356</v>
      </c>
      <c r="G36" s="4"/>
      <c r="H36" s="67"/>
      <c r="I36" s="4"/>
      <c r="J36" s="66"/>
      <c r="K36" s="73" t="s">
        <v>35</v>
      </c>
      <c r="L36" s="50"/>
      <c r="M36" s="51"/>
      <c r="N36" s="52"/>
      <c r="O36" s="52"/>
      <c r="P36" s="52"/>
      <c r="Q36" s="52"/>
      <c r="R36" s="52"/>
      <c r="S36" s="52"/>
      <c r="T36" s="52"/>
      <c r="U36" s="52"/>
      <c r="V36" s="52"/>
      <c r="W36" s="52"/>
      <c r="X36" s="53"/>
      <c r="Y36" s="14"/>
      <c r="Z36" s="14"/>
      <c r="AA36" s="14"/>
    </row>
    <row r="37" spans="1:27" s="34" customFormat="1" ht="50.1" customHeight="1" thickBot="1" x14ac:dyDescent="0.25">
      <c r="A37" s="25"/>
      <c r="B37" s="5"/>
      <c r="C37" s="75"/>
      <c r="D37" s="75"/>
      <c r="E37" s="75"/>
      <c r="F37" s="75"/>
      <c r="G37" s="75"/>
      <c r="H37" s="75"/>
      <c r="I37" s="75"/>
      <c r="J37" s="76"/>
      <c r="K37" s="77"/>
      <c r="L37" s="50" t="str">
        <f t="shared" si="0"/>
        <v>Sans Objet</v>
      </c>
      <c r="M37" s="51" t="str">
        <f t="shared" si="1"/>
        <v>Sans Objet</v>
      </c>
      <c r="N37" s="52" t="str">
        <f t="shared" si="2"/>
        <v>Sans Objet</v>
      </c>
      <c r="O37" s="52" t="str">
        <f t="shared" si="3"/>
        <v>Sans Objet</v>
      </c>
      <c r="P37" s="52" t="str">
        <f t="shared" si="4"/>
        <v>Sans Objet</v>
      </c>
      <c r="Q37" s="52" t="str">
        <f t="shared" si="5"/>
        <v>Sans Objet</v>
      </c>
      <c r="R37" s="52" t="str">
        <f t="shared" si="6"/>
        <v>Sans Objet</v>
      </c>
      <c r="S37" s="52" t="str">
        <f t="shared" si="7"/>
        <v>Sans Objet</v>
      </c>
      <c r="T37" s="52" t="str">
        <f t="shared" si="8"/>
        <v>Sans Objet</v>
      </c>
      <c r="U37" s="52" t="str">
        <f t="shared" si="9"/>
        <v>Sans Objet</v>
      </c>
      <c r="V37" s="52" t="str">
        <f t="shared" si="10"/>
        <v>Sans Objet</v>
      </c>
      <c r="W37" s="52" t="str">
        <f t="shared" si="11"/>
        <v>Sans Objet</v>
      </c>
      <c r="X37" s="53" t="str">
        <f t="shared" si="12"/>
        <v>Sans Objet</v>
      </c>
      <c r="Y37" s="30"/>
    </row>
    <row r="38" spans="1:27" s="34" customFormat="1" ht="50.1" customHeight="1" thickBot="1" x14ac:dyDescent="0.25">
      <c r="A38" s="25"/>
      <c r="B38" s="5"/>
      <c r="C38" s="75"/>
      <c r="D38" s="75"/>
      <c r="E38" s="75"/>
      <c r="F38" s="75"/>
      <c r="G38" s="75"/>
      <c r="H38" s="75"/>
      <c r="I38" s="75"/>
      <c r="J38" s="76"/>
      <c r="K38" s="77"/>
      <c r="L38" s="50" t="str">
        <f t="shared" si="0"/>
        <v>Sans Objet</v>
      </c>
      <c r="M38" s="51" t="str">
        <f t="shared" si="1"/>
        <v>Sans Objet</v>
      </c>
      <c r="N38" s="52" t="str">
        <f t="shared" si="2"/>
        <v>Sans Objet</v>
      </c>
      <c r="O38" s="52" t="str">
        <f t="shared" si="3"/>
        <v>Sans Objet</v>
      </c>
      <c r="P38" s="52" t="str">
        <f t="shared" si="4"/>
        <v>Sans Objet</v>
      </c>
      <c r="Q38" s="52" t="str">
        <f t="shared" si="5"/>
        <v>Sans Objet</v>
      </c>
      <c r="R38" s="52" t="str">
        <f t="shared" si="6"/>
        <v>Sans Objet</v>
      </c>
      <c r="S38" s="52" t="str">
        <f t="shared" si="7"/>
        <v>Sans Objet</v>
      </c>
      <c r="T38" s="52" t="str">
        <f t="shared" si="8"/>
        <v>Sans Objet</v>
      </c>
      <c r="U38" s="52" t="str">
        <f t="shared" si="9"/>
        <v>Sans Objet</v>
      </c>
      <c r="V38" s="52" t="str">
        <f t="shared" si="10"/>
        <v>Sans Objet</v>
      </c>
      <c r="W38" s="52" t="str">
        <f t="shared" si="11"/>
        <v>Sans Objet</v>
      </c>
      <c r="X38" s="53" t="str">
        <f t="shared" si="12"/>
        <v>Sans Objet</v>
      </c>
      <c r="Y38" s="30"/>
    </row>
    <row r="39" spans="1:27" s="34" customFormat="1" ht="50.1" customHeight="1" thickBot="1" x14ac:dyDescent="0.25">
      <c r="A39" s="25"/>
      <c r="B39" s="5"/>
      <c r="C39" s="75"/>
      <c r="D39" s="75"/>
      <c r="E39" s="75"/>
      <c r="F39" s="75"/>
      <c r="G39" s="75"/>
      <c r="H39" s="75"/>
      <c r="I39" s="75"/>
      <c r="J39" s="76"/>
      <c r="K39" s="77"/>
      <c r="L39" s="50" t="str">
        <f t="shared" si="0"/>
        <v>Sans Objet</v>
      </c>
      <c r="M39" s="51" t="str">
        <f t="shared" si="1"/>
        <v>Sans Objet</v>
      </c>
      <c r="N39" s="52" t="str">
        <f t="shared" si="2"/>
        <v>Sans Objet</v>
      </c>
      <c r="O39" s="52" t="str">
        <f t="shared" si="3"/>
        <v>Sans Objet</v>
      </c>
      <c r="P39" s="52" t="str">
        <f t="shared" si="4"/>
        <v>Sans Objet</v>
      </c>
      <c r="Q39" s="52" t="str">
        <f t="shared" si="5"/>
        <v>Sans Objet</v>
      </c>
      <c r="R39" s="52" t="str">
        <f t="shared" si="6"/>
        <v>Sans Objet</v>
      </c>
      <c r="S39" s="52" t="str">
        <f t="shared" si="7"/>
        <v>Sans Objet</v>
      </c>
      <c r="T39" s="52" t="str">
        <f t="shared" si="8"/>
        <v>Sans Objet</v>
      </c>
      <c r="U39" s="52" t="str">
        <f t="shared" si="9"/>
        <v>Sans Objet</v>
      </c>
      <c r="V39" s="52" t="str">
        <f t="shared" si="10"/>
        <v>Sans Objet</v>
      </c>
      <c r="W39" s="52" t="str">
        <f t="shared" si="11"/>
        <v>Sans Objet</v>
      </c>
      <c r="X39" s="53" t="str">
        <f t="shared" si="12"/>
        <v>Sans Objet</v>
      </c>
      <c r="Y39" s="30"/>
    </row>
    <row r="40" spans="1:27" s="34" customFormat="1" ht="50.1" customHeight="1" thickBot="1" x14ac:dyDescent="0.25">
      <c r="A40" s="25"/>
      <c r="B40" s="5"/>
      <c r="C40" s="36"/>
      <c r="D40" s="36"/>
      <c r="E40" s="36"/>
      <c r="F40" s="36"/>
      <c r="G40" s="37"/>
      <c r="H40" s="37"/>
      <c r="I40" s="37"/>
      <c r="J40" s="38"/>
      <c r="K40" s="35"/>
      <c r="L40" s="50" t="str">
        <f t="shared" si="0"/>
        <v>Sans Objet</v>
      </c>
      <c r="M40" s="51" t="str">
        <f t="shared" si="1"/>
        <v>Sans Objet</v>
      </c>
      <c r="N40" s="52" t="str">
        <f t="shared" si="2"/>
        <v>Sans Objet</v>
      </c>
      <c r="O40" s="52" t="str">
        <f t="shared" si="3"/>
        <v>Sans Objet</v>
      </c>
      <c r="P40" s="52" t="str">
        <f t="shared" si="4"/>
        <v>Sans Objet</v>
      </c>
      <c r="Q40" s="52" t="str">
        <f t="shared" si="5"/>
        <v>Sans Objet</v>
      </c>
      <c r="R40" s="52" t="str">
        <f t="shared" si="6"/>
        <v>Sans Objet</v>
      </c>
      <c r="S40" s="52" t="str">
        <f t="shared" si="7"/>
        <v>Sans Objet</v>
      </c>
      <c r="T40" s="52" t="str">
        <f t="shared" si="8"/>
        <v>Sans Objet</v>
      </c>
      <c r="U40" s="52" t="str">
        <f t="shared" si="9"/>
        <v>Sans Objet</v>
      </c>
      <c r="V40" s="52" t="str">
        <f t="shared" si="10"/>
        <v>Sans Objet</v>
      </c>
      <c r="W40" s="52" t="str">
        <f t="shared" si="11"/>
        <v>Sans Objet</v>
      </c>
      <c r="X40" s="53" t="str">
        <f t="shared" si="12"/>
        <v>Sans Objet</v>
      </c>
      <c r="Y40" s="30"/>
    </row>
    <row r="41" spans="1:27" s="34" customFormat="1" ht="50.1" customHeight="1" thickBot="1" x14ac:dyDescent="0.25">
      <c r="A41" s="25"/>
      <c r="B41" s="5"/>
      <c r="C41" s="36"/>
      <c r="D41" s="36"/>
      <c r="E41" s="36"/>
      <c r="F41" s="36"/>
      <c r="G41" s="37"/>
      <c r="H41" s="37"/>
      <c r="I41" s="37"/>
      <c r="J41" s="38"/>
      <c r="K41" s="35"/>
      <c r="L41" s="50" t="str">
        <f t="shared" si="0"/>
        <v>Sans Objet</v>
      </c>
      <c r="M41" s="51" t="str">
        <f t="shared" si="1"/>
        <v>Sans Objet</v>
      </c>
      <c r="N41" s="52" t="str">
        <f t="shared" si="2"/>
        <v>Sans Objet</v>
      </c>
      <c r="O41" s="52" t="str">
        <f t="shared" si="3"/>
        <v>Sans Objet</v>
      </c>
      <c r="P41" s="52" t="str">
        <f t="shared" si="4"/>
        <v>Sans Objet</v>
      </c>
      <c r="Q41" s="52" t="str">
        <f t="shared" si="5"/>
        <v>Sans Objet</v>
      </c>
      <c r="R41" s="52" t="str">
        <f t="shared" si="6"/>
        <v>Sans Objet</v>
      </c>
      <c r="S41" s="52" t="str">
        <f t="shared" si="7"/>
        <v>Sans Objet</v>
      </c>
      <c r="T41" s="52" t="str">
        <f t="shared" si="8"/>
        <v>Sans Objet</v>
      </c>
      <c r="U41" s="52" t="str">
        <f t="shared" si="9"/>
        <v>Sans Objet</v>
      </c>
      <c r="V41" s="52" t="str">
        <f t="shared" si="10"/>
        <v>Sans Objet</v>
      </c>
      <c r="W41" s="52" t="str">
        <f t="shared" si="11"/>
        <v>Sans Objet</v>
      </c>
      <c r="X41" s="53" t="str">
        <f t="shared" si="12"/>
        <v>Sans Objet</v>
      </c>
      <c r="Y41" s="30"/>
    </row>
    <row r="42" spans="1:27" s="34" customFormat="1" ht="50.1" customHeight="1" thickBot="1" x14ac:dyDescent="0.25">
      <c r="A42" s="25"/>
      <c r="B42" s="5"/>
      <c r="C42" s="36"/>
      <c r="D42" s="36"/>
      <c r="E42" s="36"/>
      <c r="F42" s="36"/>
      <c r="G42" s="37"/>
      <c r="H42" s="37"/>
      <c r="I42" s="37"/>
      <c r="J42" s="38"/>
      <c r="K42" s="35"/>
      <c r="L42" s="50" t="str">
        <f t="shared" si="0"/>
        <v>Sans Objet</v>
      </c>
      <c r="M42" s="51" t="str">
        <f t="shared" si="1"/>
        <v>Sans Objet</v>
      </c>
      <c r="N42" s="52" t="str">
        <f t="shared" si="2"/>
        <v>Sans Objet</v>
      </c>
      <c r="O42" s="52" t="str">
        <f t="shared" si="3"/>
        <v>Sans Objet</v>
      </c>
      <c r="P42" s="52" t="str">
        <f t="shared" si="4"/>
        <v>Sans Objet</v>
      </c>
      <c r="Q42" s="52" t="str">
        <f t="shared" si="5"/>
        <v>Sans Objet</v>
      </c>
      <c r="R42" s="52" t="str">
        <f t="shared" si="6"/>
        <v>Sans Objet</v>
      </c>
      <c r="S42" s="52" t="str">
        <f t="shared" si="7"/>
        <v>Sans Objet</v>
      </c>
      <c r="T42" s="52" t="str">
        <f t="shared" si="8"/>
        <v>Sans Objet</v>
      </c>
      <c r="U42" s="52" t="str">
        <f t="shared" si="9"/>
        <v>Sans Objet</v>
      </c>
      <c r="V42" s="52" t="str">
        <f t="shared" si="10"/>
        <v>Sans Objet</v>
      </c>
      <c r="W42" s="52" t="str">
        <f t="shared" si="11"/>
        <v>Sans Objet</v>
      </c>
      <c r="X42" s="53" t="str">
        <f t="shared" si="12"/>
        <v>Sans Objet</v>
      </c>
      <c r="Y42" s="30"/>
    </row>
    <row r="43" spans="1:27" s="34" customFormat="1" ht="50.1" customHeight="1" thickBot="1" x14ac:dyDescent="0.25">
      <c r="A43" s="25"/>
      <c r="B43" s="5"/>
      <c r="C43" s="36"/>
      <c r="D43" s="36"/>
      <c r="E43" s="36"/>
      <c r="F43" s="36"/>
      <c r="G43" s="37"/>
      <c r="H43" s="37"/>
      <c r="I43" s="37"/>
      <c r="J43" s="38"/>
      <c r="K43" s="35"/>
      <c r="L43" s="50" t="str">
        <f t="shared" si="0"/>
        <v>Sans Objet</v>
      </c>
      <c r="M43" s="51" t="str">
        <f t="shared" si="1"/>
        <v>Sans Objet</v>
      </c>
      <c r="N43" s="52" t="str">
        <f t="shared" si="2"/>
        <v>Sans Objet</v>
      </c>
      <c r="O43" s="52" t="str">
        <f t="shared" si="3"/>
        <v>Sans Objet</v>
      </c>
      <c r="P43" s="52" t="str">
        <f t="shared" si="4"/>
        <v>Sans Objet</v>
      </c>
      <c r="Q43" s="52" t="str">
        <f t="shared" si="5"/>
        <v>Sans Objet</v>
      </c>
      <c r="R43" s="52" t="str">
        <f t="shared" si="6"/>
        <v>Sans Objet</v>
      </c>
      <c r="S43" s="52" t="str">
        <f t="shared" si="7"/>
        <v>Sans Objet</v>
      </c>
      <c r="T43" s="52" t="str">
        <f t="shared" si="8"/>
        <v>Sans Objet</v>
      </c>
      <c r="U43" s="52" t="str">
        <f t="shared" si="9"/>
        <v>Sans Objet</v>
      </c>
      <c r="V43" s="52" t="str">
        <f t="shared" si="10"/>
        <v>Sans Objet</v>
      </c>
      <c r="W43" s="52" t="str">
        <f t="shared" si="11"/>
        <v>Sans Objet</v>
      </c>
      <c r="X43" s="53" t="str">
        <f t="shared" si="12"/>
        <v>Sans Objet</v>
      </c>
      <c r="Y43" s="30"/>
    </row>
    <row r="44" spans="1:27" s="34" customFormat="1" ht="50.1" customHeight="1" thickBot="1" x14ac:dyDescent="0.25">
      <c r="A44" s="25"/>
      <c r="B44" s="5"/>
      <c r="C44" s="36"/>
      <c r="D44" s="36"/>
      <c r="E44" s="36"/>
      <c r="F44" s="36"/>
      <c r="G44" s="37"/>
      <c r="H44" s="37"/>
      <c r="I44" s="37"/>
      <c r="J44" s="38"/>
      <c r="K44" s="35"/>
      <c r="L44" s="50" t="str">
        <f t="shared" si="0"/>
        <v>Sans Objet</v>
      </c>
      <c r="M44" s="51" t="str">
        <f t="shared" si="1"/>
        <v>Sans Objet</v>
      </c>
      <c r="N44" s="52" t="str">
        <f t="shared" si="2"/>
        <v>Sans Objet</v>
      </c>
      <c r="O44" s="52" t="str">
        <f t="shared" si="3"/>
        <v>Sans Objet</v>
      </c>
      <c r="P44" s="52" t="str">
        <f t="shared" si="4"/>
        <v>Sans Objet</v>
      </c>
      <c r="Q44" s="52" t="str">
        <f t="shared" si="5"/>
        <v>Sans Objet</v>
      </c>
      <c r="R44" s="52" t="str">
        <f t="shared" si="6"/>
        <v>Sans Objet</v>
      </c>
      <c r="S44" s="52" t="str">
        <f t="shared" si="7"/>
        <v>Sans Objet</v>
      </c>
      <c r="T44" s="52" t="str">
        <f t="shared" si="8"/>
        <v>Sans Objet</v>
      </c>
      <c r="U44" s="52" t="str">
        <f t="shared" si="9"/>
        <v>Sans Objet</v>
      </c>
      <c r="V44" s="52" t="str">
        <f t="shared" si="10"/>
        <v>Sans Objet</v>
      </c>
      <c r="W44" s="52" t="str">
        <f t="shared" si="11"/>
        <v>Sans Objet</v>
      </c>
      <c r="X44" s="53" t="str">
        <f t="shared" si="12"/>
        <v>Sans Objet</v>
      </c>
      <c r="Y44" s="30"/>
    </row>
    <row r="45" spans="1:27" s="34" customFormat="1" ht="50.1" customHeight="1" thickBot="1" x14ac:dyDescent="0.25">
      <c r="A45" s="25"/>
      <c r="B45" s="5"/>
      <c r="C45" s="36"/>
      <c r="D45" s="36"/>
      <c r="E45" s="36"/>
      <c r="F45" s="36"/>
      <c r="G45" s="37"/>
      <c r="H45" s="37"/>
      <c r="I45" s="37"/>
      <c r="J45" s="36"/>
      <c r="K45" s="35"/>
      <c r="L45" s="50" t="str">
        <f t="shared" si="0"/>
        <v>Sans Objet</v>
      </c>
      <c r="M45" s="51" t="str">
        <f t="shared" si="1"/>
        <v>Sans Objet</v>
      </c>
      <c r="N45" s="52" t="str">
        <f t="shared" si="2"/>
        <v>Sans Objet</v>
      </c>
      <c r="O45" s="52" t="str">
        <f t="shared" si="3"/>
        <v>Sans Objet</v>
      </c>
      <c r="P45" s="52" t="str">
        <f t="shared" si="4"/>
        <v>Sans Objet</v>
      </c>
      <c r="Q45" s="52" t="str">
        <f t="shared" si="5"/>
        <v>Sans Objet</v>
      </c>
      <c r="R45" s="52" t="str">
        <f t="shared" si="6"/>
        <v>Sans Objet</v>
      </c>
      <c r="S45" s="52" t="str">
        <f t="shared" si="7"/>
        <v>Sans Objet</v>
      </c>
      <c r="T45" s="52" t="str">
        <f t="shared" si="8"/>
        <v>Sans Objet</v>
      </c>
      <c r="U45" s="52" t="str">
        <f t="shared" si="9"/>
        <v>Sans Objet</v>
      </c>
      <c r="V45" s="52" t="str">
        <f t="shared" si="10"/>
        <v>Sans Objet</v>
      </c>
      <c r="W45" s="52" t="str">
        <f t="shared" si="11"/>
        <v>Sans Objet</v>
      </c>
      <c r="X45" s="53" t="str">
        <f t="shared" si="12"/>
        <v>Sans Objet</v>
      </c>
      <c r="Y45" s="30"/>
    </row>
    <row r="46" spans="1:27" s="34" customFormat="1" ht="50.1" customHeight="1" thickBot="1" x14ac:dyDescent="0.25">
      <c r="A46" s="25"/>
      <c r="B46" s="5"/>
      <c r="C46" s="75"/>
      <c r="D46" s="75"/>
      <c r="E46" s="75"/>
      <c r="F46" s="75"/>
      <c r="G46" s="75"/>
      <c r="H46" s="75"/>
      <c r="I46" s="75"/>
      <c r="J46" s="75"/>
      <c r="K46" s="77"/>
      <c r="L46" s="50" t="str">
        <f t="shared" si="0"/>
        <v>Sans Objet</v>
      </c>
      <c r="M46" s="51" t="str">
        <f t="shared" si="1"/>
        <v>Sans Objet</v>
      </c>
      <c r="N46" s="52" t="str">
        <f t="shared" si="2"/>
        <v>Sans Objet</v>
      </c>
      <c r="O46" s="52" t="str">
        <f t="shared" si="3"/>
        <v>Sans Objet</v>
      </c>
      <c r="P46" s="52" t="str">
        <f t="shared" si="4"/>
        <v>Sans Objet</v>
      </c>
      <c r="Q46" s="52" t="str">
        <f t="shared" si="5"/>
        <v>Sans Objet</v>
      </c>
      <c r="R46" s="52" t="str">
        <f t="shared" si="6"/>
        <v>Sans Objet</v>
      </c>
      <c r="S46" s="52" t="str">
        <f t="shared" si="7"/>
        <v>Sans Objet</v>
      </c>
      <c r="T46" s="52" t="str">
        <f t="shared" si="8"/>
        <v>Sans Objet</v>
      </c>
      <c r="U46" s="52" t="str">
        <f t="shared" si="9"/>
        <v>Sans Objet</v>
      </c>
      <c r="V46" s="52" t="str">
        <f t="shared" si="10"/>
        <v>Sans Objet</v>
      </c>
      <c r="W46" s="52" t="str">
        <f t="shared" si="11"/>
        <v>Sans Objet</v>
      </c>
      <c r="X46" s="53" t="str">
        <f t="shared" si="12"/>
        <v>Sans Objet</v>
      </c>
      <c r="Y46" s="30"/>
    </row>
    <row r="47" spans="1:27" s="34" customFormat="1" ht="50.1" customHeight="1" thickBot="1" x14ac:dyDescent="0.25">
      <c r="A47" s="25"/>
      <c r="B47" s="5"/>
      <c r="C47" s="75"/>
      <c r="D47" s="75"/>
      <c r="E47" s="75"/>
      <c r="F47" s="75"/>
      <c r="G47" s="75"/>
      <c r="H47" s="75"/>
      <c r="I47" s="75"/>
      <c r="J47" s="75"/>
      <c r="K47" s="77"/>
      <c r="L47" s="50" t="str">
        <f t="shared" si="0"/>
        <v>Sans Objet</v>
      </c>
      <c r="M47" s="51" t="str">
        <f t="shared" si="1"/>
        <v>Sans Objet</v>
      </c>
      <c r="N47" s="52" t="str">
        <f t="shared" si="2"/>
        <v>Sans Objet</v>
      </c>
      <c r="O47" s="52" t="str">
        <f t="shared" si="3"/>
        <v>Sans Objet</v>
      </c>
      <c r="P47" s="52" t="str">
        <f t="shared" si="4"/>
        <v>Sans Objet</v>
      </c>
      <c r="Q47" s="52" t="str">
        <f t="shared" si="5"/>
        <v>Sans Objet</v>
      </c>
      <c r="R47" s="52" t="str">
        <f t="shared" si="6"/>
        <v>Sans Objet</v>
      </c>
      <c r="S47" s="52" t="str">
        <f t="shared" si="7"/>
        <v>Sans Objet</v>
      </c>
      <c r="T47" s="52" t="str">
        <f t="shared" si="8"/>
        <v>Sans Objet</v>
      </c>
      <c r="U47" s="52" t="str">
        <f t="shared" si="9"/>
        <v>Sans Objet</v>
      </c>
      <c r="V47" s="52" t="str">
        <f t="shared" si="10"/>
        <v>Sans Objet</v>
      </c>
      <c r="W47" s="52" t="str">
        <f t="shared" si="11"/>
        <v>Sans Objet</v>
      </c>
      <c r="X47" s="53" t="str">
        <f t="shared" si="12"/>
        <v>Sans Objet</v>
      </c>
      <c r="Y47" s="30"/>
    </row>
    <row r="48" spans="1:27" s="34" customFormat="1" ht="50.1" customHeight="1" thickBot="1" x14ac:dyDescent="0.25">
      <c r="A48" s="25"/>
      <c r="B48" s="5"/>
      <c r="C48" s="75"/>
      <c r="D48" s="75"/>
      <c r="E48" s="75"/>
      <c r="F48" s="75"/>
      <c r="G48" s="75"/>
      <c r="H48" s="75"/>
      <c r="I48" s="75"/>
      <c r="J48" s="75"/>
      <c r="K48" s="77"/>
      <c r="L48" s="50" t="str">
        <f t="shared" si="0"/>
        <v>Sans Objet</v>
      </c>
      <c r="M48" s="51" t="str">
        <f t="shared" si="1"/>
        <v>Sans Objet</v>
      </c>
      <c r="N48" s="52" t="str">
        <f t="shared" si="2"/>
        <v>Sans Objet</v>
      </c>
      <c r="O48" s="52" t="str">
        <f t="shared" si="3"/>
        <v>Sans Objet</v>
      </c>
      <c r="P48" s="52" t="str">
        <f t="shared" si="4"/>
        <v>Sans Objet</v>
      </c>
      <c r="Q48" s="52" t="str">
        <f t="shared" si="5"/>
        <v>Sans Objet</v>
      </c>
      <c r="R48" s="52" t="str">
        <f t="shared" si="6"/>
        <v>Sans Objet</v>
      </c>
      <c r="S48" s="52" t="str">
        <f t="shared" si="7"/>
        <v>Sans Objet</v>
      </c>
      <c r="T48" s="52" t="str">
        <f t="shared" si="8"/>
        <v>Sans Objet</v>
      </c>
      <c r="U48" s="52" t="str">
        <f t="shared" si="9"/>
        <v>Sans Objet</v>
      </c>
      <c r="V48" s="52" t="str">
        <f t="shared" si="10"/>
        <v>Sans Objet</v>
      </c>
      <c r="W48" s="52" t="str">
        <f t="shared" si="11"/>
        <v>Sans Objet</v>
      </c>
      <c r="X48" s="53" t="str">
        <f t="shared" si="12"/>
        <v>Sans Objet</v>
      </c>
      <c r="Y48" s="30"/>
    </row>
    <row r="49" spans="1:25" s="34" customFormat="1" ht="50.1" customHeight="1" thickBot="1" x14ac:dyDescent="0.25">
      <c r="A49" s="25"/>
      <c r="B49" s="5"/>
      <c r="C49" s="36"/>
      <c r="D49" s="36"/>
      <c r="E49" s="36"/>
      <c r="F49" s="36"/>
      <c r="G49" s="37"/>
      <c r="H49" s="37"/>
      <c r="I49" s="37"/>
      <c r="J49" s="36"/>
      <c r="K49" s="35"/>
      <c r="L49" s="50" t="str">
        <f t="shared" si="0"/>
        <v>Sans Objet</v>
      </c>
      <c r="M49" s="51" t="str">
        <f t="shared" si="1"/>
        <v>Sans Objet</v>
      </c>
      <c r="N49" s="52" t="str">
        <f t="shared" si="2"/>
        <v>Sans Objet</v>
      </c>
      <c r="O49" s="52" t="str">
        <f t="shared" si="3"/>
        <v>Sans Objet</v>
      </c>
      <c r="P49" s="52" t="str">
        <f t="shared" si="4"/>
        <v>Sans Objet</v>
      </c>
      <c r="Q49" s="52" t="str">
        <f t="shared" si="5"/>
        <v>Sans Objet</v>
      </c>
      <c r="R49" s="52" t="str">
        <f t="shared" si="6"/>
        <v>Sans Objet</v>
      </c>
      <c r="S49" s="52" t="str">
        <f t="shared" si="7"/>
        <v>Sans Objet</v>
      </c>
      <c r="T49" s="52" t="str">
        <f t="shared" si="8"/>
        <v>Sans Objet</v>
      </c>
      <c r="U49" s="52" t="str">
        <f t="shared" si="9"/>
        <v>Sans Objet</v>
      </c>
      <c r="V49" s="52" t="str">
        <f t="shared" si="10"/>
        <v>Sans Objet</v>
      </c>
      <c r="W49" s="52" t="str">
        <f t="shared" si="11"/>
        <v>Sans Objet</v>
      </c>
      <c r="X49" s="53" t="str">
        <f t="shared" si="12"/>
        <v>Sans Objet</v>
      </c>
      <c r="Y49" s="30"/>
    </row>
    <row r="50" spans="1:25" s="34" customFormat="1" ht="50.1" customHeight="1" thickBot="1" x14ac:dyDescent="0.25">
      <c r="A50" s="25"/>
      <c r="B50" s="5"/>
      <c r="C50" s="36"/>
      <c r="D50" s="36"/>
      <c r="E50" s="36"/>
      <c r="F50" s="36"/>
      <c r="G50" s="37"/>
      <c r="H50" s="37"/>
      <c r="I50" s="37"/>
      <c r="J50" s="36"/>
      <c r="K50" s="35"/>
      <c r="L50" s="50" t="str">
        <f t="shared" si="0"/>
        <v>Sans Objet</v>
      </c>
      <c r="M50" s="51" t="str">
        <f t="shared" si="1"/>
        <v>Sans Objet</v>
      </c>
      <c r="N50" s="52" t="str">
        <f t="shared" si="2"/>
        <v>Sans Objet</v>
      </c>
      <c r="O50" s="52" t="str">
        <f t="shared" si="3"/>
        <v>Sans Objet</v>
      </c>
      <c r="P50" s="52" t="str">
        <f t="shared" si="4"/>
        <v>Sans Objet</v>
      </c>
      <c r="Q50" s="52" t="str">
        <f t="shared" si="5"/>
        <v>Sans Objet</v>
      </c>
      <c r="R50" s="52" t="str">
        <f t="shared" si="6"/>
        <v>Sans Objet</v>
      </c>
      <c r="S50" s="52" t="str">
        <f t="shared" si="7"/>
        <v>Sans Objet</v>
      </c>
      <c r="T50" s="52" t="str">
        <f t="shared" si="8"/>
        <v>Sans Objet</v>
      </c>
      <c r="U50" s="52" t="str">
        <f t="shared" si="9"/>
        <v>Sans Objet</v>
      </c>
      <c r="V50" s="52" t="str">
        <f t="shared" si="10"/>
        <v>Sans Objet</v>
      </c>
      <c r="W50" s="52" t="str">
        <f t="shared" si="11"/>
        <v>Sans Objet</v>
      </c>
      <c r="X50" s="53" t="str">
        <f t="shared" si="12"/>
        <v>Sans Objet</v>
      </c>
      <c r="Y50" s="30"/>
    </row>
    <row r="51" spans="1:25" s="34" customFormat="1" ht="50.1" customHeight="1" thickBot="1" x14ac:dyDescent="0.25">
      <c r="A51" s="25"/>
      <c r="B51" s="5"/>
      <c r="C51" s="36"/>
      <c r="D51" s="36"/>
      <c r="E51" s="36"/>
      <c r="F51" s="36"/>
      <c r="G51" s="37"/>
      <c r="H51" s="37"/>
      <c r="I51" s="37"/>
      <c r="J51" s="36"/>
      <c r="K51" s="35"/>
      <c r="L51" s="50" t="str">
        <f t="shared" si="0"/>
        <v>Sans Objet</v>
      </c>
      <c r="M51" s="51" t="str">
        <f t="shared" si="1"/>
        <v>Sans Objet</v>
      </c>
      <c r="N51" s="52" t="str">
        <f t="shared" si="2"/>
        <v>Sans Objet</v>
      </c>
      <c r="O51" s="52" t="str">
        <f t="shared" si="3"/>
        <v>Sans Objet</v>
      </c>
      <c r="P51" s="52" t="str">
        <f t="shared" si="4"/>
        <v>Sans Objet</v>
      </c>
      <c r="Q51" s="52" t="str">
        <f t="shared" si="5"/>
        <v>Sans Objet</v>
      </c>
      <c r="R51" s="52" t="str">
        <f t="shared" si="6"/>
        <v>Sans Objet</v>
      </c>
      <c r="S51" s="52" t="str">
        <f t="shared" si="7"/>
        <v>Sans Objet</v>
      </c>
      <c r="T51" s="52" t="str">
        <f t="shared" si="8"/>
        <v>Sans Objet</v>
      </c>
      <c r="U51" s="52" t="str">
        <f t="shared" si="9"/>
        <v>Sans Objet</v>
      </c>
      <c r="V51" s="52" t="str">
        <f t="shared" si="10"/>
        <v>Sans Objet</v>
      </c>
      <c r="W51" s="52" t="str">
        <f t="shared" si="11"/>
        <v>Sans Objet</v>
      </c>
      <c r="X51" s="53" t="str">
        <f t="shared" si="12"/>
        <v>Sans Objet</v>
      </c>
      <c r="Y51" s="30"/>
    </row>
    <row r="52" spans="1:25" s="34" customFormat="1" ht="50.1" customHeight="1" thickBot="1" x14ac:dyDescent="0.25">
      <c r="A52" s="25"/>
      <c r="B52" s="5"/>
      <c r="C52" s="36"/>
      <c r="D52" s="36"/>
      <c r="E52" s="36"/>
      <c r="F52" s="36"/>
      <c r="G52" s="37"/>
      <c r="H52" s="37"/>
      <c r="I52" s="37"/>
      <c r="J52" s="36"/>
      <c r="K52" s="35"/>
      <c r="L52" s="50" t="str">
        <f t="shared" si="0"/>
        <v>Sans Objet</v>
      </c>
      <c r="M52" s="51" t="str">
        <f t="shared" si="1"/>
        <v>Sans Objet</v>
      </c>
      <c r="N52" s="52" t="str">
        <f t="shared" si="2"/>
        <v>Sans Objet</v>
      </c>
      <c r="O52" s="52" t="str">
        <f t="shared" si="3"/>
        <v>Sans Objet</v>
      </c>
      <c r="P52" s="52" t="str">
        <f t="shared" si="4"/>
        <v>Sans Objet</v>
      </c>
      <c r="Q52" s="52" t="str">
        <f t="shared" si="5"/>
        <v>Sans Objet</v>
      </c>
      <c r="R52" s="52" t="str">
        <f t="shared" si="6"/>
        <v>Sans Objet</v>
      </c>
      <c r="S52" s="52" t="str">
        <f t="shared" si="7"/>
        <v>Sans Objet</v>
      </c>
      <c r="T52" s="52" t="str">
        <f t="shared" si="8"/>
        <v>Sans Objet</v>
      </c>
      <c r="U52" s="52" t="str">
        <f t="shared" si="9"/>
        <v>Sans Objet</v>
      </c>
      <c r="V52" s="52" t="str">
        <f t="shared" si="10"/>
        <v>Sans Objet</v>
      </c>
      <c r="W52" s="52" t="str">
        <f t="shared" si="11"/>
        <v>Sans Objet</v>
      </c>
      <c r="X52" s="53" t="str">
        <f t="shared" si="12"/>
        <v>Sans Objet</v>
      </c>
      <c r="Y52" s="30"/>
    </row>
    <row r="53" spans="1:25" s="34" customFormat="1" ht="50.1" customHeight="1" thickBot="1" x14ac:dyDescent="0.25">
      <c r="A53" s="25"/>
      <c r="B53" s="5"/>
      <c r="C53" s="75"/>
      <c r="D53" s="75"/>
      <c r="E53" s="75"/>
      <c r="F53" s="75"/>
      <c r="G53" s="75"/>
      <c r="H53" s="75"/>
      <c r="I53" s="75"/>
      <c r="J53" s="75"/>
      <c r="K53" s="77"/>
      <c r="L53" s="50" t="str">
        <f t="shared" si="0"/>
        <v>Sans Objet</v>
      </c>
      <c r="M53" s="51" t="str">
        <f t="shared" si="1"/>
        <v>Sans Objet</v>
      </c>
      <c r="N53" s="52" t="str">
        <f t="shared" si="2"/>
        <v>Sans Objet</v>
      </c>
      <c r="O53" s="52" t="str">
        <f t="shared" si="3"/>
        <v>Sans Objet</v>
      </c>
      <c r="P53" s="52" t="str">
        <f t="shared" si="4"/>
        <v>Sans Objet</v>
      </c>
      <c r="Q53" s="52" t="str">
        <f t="shared" si="5"/>
        <v>Sans Objet</v>
      </c>
      <c r="R53" s="52" t="str">
        <f t="shared" si="6"/>
        <v>Sans Objet</v>
      </c>
      <c r="S53" s="52" t="str">
        <f t="shared" si="7"/>
        <v>Sans Objet</v>
      </c>
      <c r="T53" s="52" t="str">
        <f t="shared" si="8"/>
        <v>Sans Objet</v>
      </c>
      <c r="U53" s="52" t="str">
        <f t="shared" si="9"/>
        <v>Sans Objet</v>
      </c>
      <c r="V53" s="52" t="str">
        <f t="shared" si="10"/>
        <v>Sans Objet</v>
      </c>
      <c r="W53" s="52" t="str">
        <f t="shared" si="11"/>
        <v>Sans Objet</v>
      </c>
      <c r="X53" s="53" t="str">
        <f t="shared" si="12"/>
        <v>Sans Objet</v>
      </c>
      <c r="Y53" s="30"/>
    </row>
    <row r="54" spans="1:25" s="34" customFormat="1" ht="50.1" customHeight="1" thickBot="1" x14ac:dyDescent="0.25">
      <c r="A54" s="25"/>
      <c r="B54" s="5"/>
      <c r="C54" s="36"/>
      <c r="D54" s="36"/>
      <c r="E54" s="36"/>
      <c r="F54" s="36"/>
      <c r="G54" s="37"/>
      <c r="H54" s="37"/>
      <c r="I54" s="37"/>
      <c r="J54" s="36"/>
      <c r="K54" s="35"/>
      <c r="L54" s="50" t="str">
        <f t="shared" si="0"/>
        <v>Sans Objet</v>
      </c>
      <c r="M54" s="51" t="str">
        <f t="shared" si="1"/>
        <v>Sans Objet</v>
      </c>
      <c r="N54" s="52" t="str">
        <f t="shared" si="2"/>
        <v>Sans Objet</v>
      </c>
      <c r="O54" s="52" t="str">
        <f t="shared" si="3"/>
        <v>Sans Objet</v>
      </c>
      <c r="P54" s="52" t="str">
        <f t="shared" si="4"/>
        <v>Sans Objet</v>
      </c>
      <c r="Q54" s="52" t="str">
        <f t="shared" si="5"/>
        <v>Sans Objet</v>
      </c>
      <c r="R54" s="52" t="str">
        <f t="shared" si="6"/>
        <v>Sans Objet</v>
      </c>
      <c r="S54" s="52" t="str">
        <f t="shared" si="7"/>
        <v>Sans Objet</v>
      </c>
      <c r="T54" s="52" t="str">
        <f t="shared" si="8"/>
        <v>Sans Objet</v>
      </c>
      <c r="U54" s="52" t="str">
        <f t="shared" si="9"/>
        <v>Sans Objet</v>
      </c>
      <c r="V54" s="52" t="str">
        <f t="shared" si="10"/>
        <v>Sans Objet</v>
      </c>
      <c r="W54" s="52" t="str">
        <f t="shared" si="11"/>
        <v>Sans Objet</v>
      </c>
      <c r="X54" s="53" t="str">
        <f t="shared" si="12"/>
        <v>Sans Objet</v>
      </c>
      <c r="Y54" s="30"/>
    </row>
    <row r="55" spans="1:25" s="34" customFormat="1" ht="50.1" customHeight="1" thickBot="1" x14ac:dyDescent="0.25">
      <c r="A55" s="25"/>
      <c r="B55" s="5"/>
      <c r="C55" s="36"/>
      <c r="D55" s="36"/>
      <c r="E55" s="36"/>
      <c r="F55" s="36"/>
      <c r="G55" s="37"/>
      <c r="H55" s="37"/>
      <c r="I55" s="37"/>
      <c r="J55" s="36"/>
      <c r="K55" s="35"/>
      <c r="L55" s="50" t="str">
        <f t="shared" si="0"/>
        <v>Sans Objet</v>
      </c>
      <c r="M55" s="51" t="str">
        <f t="shared" si="1"/>
        <v>Sans Objet</v>
      </c>
      <c r="N55" s="52" t="str">
        <f t="shared" si="2"/>
        <v>Sans Objet</v>
      </c>
      <c r="O55" s="52" t="str">
        <f t="shared" si="3"/>
        <v>Sans Objet</v>
      </c>
      <c r="P55" s="52" t="str">
        <f t="shared" si="4"/>
        <v>Sans Objet</v>
      </c>
      <c r="Q55" s="52" t="str">
        <f t="shared" si="5"/>
        <v>Sans Objet</v>
      </c>
      <c r="R55" s="52" t="str">
        <f t="shared" si="6"/>
        <v>Sans Objet</v>
      </c>
      <c r="S55" s="52" t="str">
        <f t="shared" si="7"/>
        <v>Sans Objet</v>
      </c>
      <c r="T55" s="52" t="str">
        <f t="shared" si="8"/>
        <v>Sans Objet</v>
      </c>
      <c r="U55" s="52" t="str">
        <f t="shared" si="9"/>
        <v>Sans Objet</v>
      </c>
      <c r="V55" s="52" t="str">
        <f t="shared" si="10"/>
        <v>Sans Objet</v>
      </c>
      <c r="W55" s="52" t="str">
        <f t="shared" si="11"/>
        <v>Sans Objet</v>
      </c>
      <c r="X55" s="53" t="str">
        <f t="shared" si="12"/>
        <v>Sans Objet</v>
      </c>
      <c r="Y55" s="30"/>
    </row>
    <row r="56" spans="1:25" s="34" customFormat="1" ht="50.1" customHeight="1" thickBot="1" x14ac:dyDescent="0.25">
      <c r="A56" s="25"/>
      <c r="B56" s="5"/>
      <c r="C56" s="78"/>
      <c r="D56" s="36"/>
      <c r="E56" s="79"/>
      <c r="F56" s="79"/>
      <c r="G56" s="79"/>
      <c r="H56" s="79"/>
      <c r="I56" s="79"/>
      <c r="J56" s="79"/>
      <c r="K56" s="77"/>
      <c r="L56" s="50" t="str">
        <f t="shared" si="0"/>
        <v>Sans Objet</v>
      </c>
      <c r="M56" s="51" t="str">
        <f t="shared" si="1"/>
        <v>Sans Objet</v>
      </c>
      <c r="N56" s="52" t="str">
        <f t="shared" si="2"/>
        <v>Sans Objet</v>
      </c>
      <c r="O56" s="52" t="str">
        <f t="shared" si="3"/>
        <v>Sans Objet</v>
      </c>
      <c r="P56" s="52" t="str">
        <f t="shared" si="4"/>
        <v>Sans Objet</v>
      </c>
      <c r="Q56" s="52" t="str">
        <f t="shared" si="5"/>
        <v>Sans Objet</v>
      </c>
      <c r="R56" s="52" t="str">
        <f t="shared" si="6"/>
        <v>Sans Objet</v>
      </c>
      <c r="S56" s="52" t="str">
        <f t="shared" si="7"/>
        <v>Sans Objet</v>
      </c>
      <c r="T56" s="52" t="str">
        <f t="shared" si="8"/>
        <v>Sans Objet</v>
      </c>
      <c r="U56" s="52" t="str">
        <f t="shared" si="9"/>
        <v>Sans Objet</v>
      </c>
      <c r="V56" s="52" t="str">
        <f t="shared" si="10"/>
        <v>Sans Objet</v>
      </c>
      <c r="W56" s="52" t="str">
        <f t="shared" si="11"/>
        <v>Sans Objet</v>
      </c>
      <c r="X56" s="53" t="str">
        <f t="shared" si="12"/>
        <v>Sans Objet</v>
      </c>
      <c r="Y56" s="30"/>
    </row>
    <row r="57" spans="1:25" s="34" customFormat="1" ht="50.1" customHeight="1" thickBot="1" x14ac:dyDescent="0.25">
      <c r="A57" s="25"/>
      <c r="B57" s="5"/>
      <c r="C57" s="36"/>
      <c r="D57" s="36"/>
      <c r="E57" s="36"/>
      <c r="F57" s="36"/>
      <c r="G57" s="37"/>
      <c r="H57" s="37"/>
      <c r="I57" s="37"/>
      <c r="J57" s="36"/>
      <c r="K57" s="35"/>
      <c r="L57" s="50" t="str">
        <f t="shared" si="0"/>
        <v>Sans Objet</v>
      </c>
      <c r="M57" s="51" t="str">
        <f t="shared" si="1"/>
        <v>Sans Objet</v>
      </c>
      <c r="N57" s="52" t="str">
        <f t="shared" si="2"/>
        <v>Sans Objet</v>
      </c>
      <c r="O57" s="52" t="str">
        <f t="shared" si="3"/>
        <v>Sans Objet</v>
      </c>
      <c r="P57" s="52" t="str">
        <f t="shared" si="4"/>
        <v>Sans Objet</v>
      </c>
      <c r="Q57" s="52" t="str">
        <f t="shared" si="5"/>
        <v>Sans Objet</v>
      </c>
      <c r="R57" s="52" t="str">
        <f t="shared" si="6"/>
        <v>Sans Objet</v>
      </c>
      <c r="S57" s="52" t="str">
        <f t="shared" si="7"/>
        <v>Sans Objet</v>
      </c>
      <c r="T57" s="52" t="str">
        <f t="shared" si="8"/>
        <v>Sans Objet</v>
      </c>
      <c r="U57" s="52" t="str">
        <f t="shared" si="9"/>
        <v>Sans Objet</v>
      </c>
      <c r="V57" s="52" t="str">
        <f t="shared" si="10"/>
        <v>Sans Objet</v>
      </c>
      <c r="W57" s="52" t="str">
        <f t="shared" si="11"/>
        <v>Sans Objet</v>
      </c>
      <c r="X57" s="53" t="str">
        <f t="shared" si="12"/>
        <v>Sans Objet</v>
      </c>
      <c r="Y57" s="30"/>
    </row>
    <row r="58" spans="1:25" s="34" customFormat="1" ht="50.1" customHeight="1" thickBot="1" x14ac:dyDescent="0.25">
      <c r="A58" s="25"/>
      <c r="B58" s="5"/>
      <c r="C58" s="36"/>
      <c r="D58" s="36"/>
      <c r="E58" s="36"/>
      <c r="F58" s="36"/>
      <c r="G58" s="37"/>
      <c r="H58" s="37"/>
      <c r="I58" s="37"/>
      <c r="J58" s="36"/>
      <c r="K58" s="77"/>
      <c r="L58" s="50" t="str">
        <f t="shared" si="0"/>
        <v>Sans Objet</v>
      </c>
      <c r="M58" s="51" t="str">
        <f t="shared" si="1"/>
        <v>Sans Objet</v>
      </c>
      <c r="N58" s="52" t="str">
        <f t="shared" si="2"/>
        <v>Sans Objet</v>
      </c>
      <c r="O58" s="52" t="str">
        <f t="shared" si="3"/>
        <v>Sans Objet</v>
      </c>
      <c r="P58" s="52" t="str">
        <f t="shared" si="4"/>
        <v>Sans Objet</v>
      </c>
      <c r="Q58" s="52" t="str">
        <f t="shared" si="5"/>
        <v>Sans Objet</v>
      </c>
      <c r="R58" s="52" t="str">
        <f t="shared" si="6"/>
        <v>Sans Objet</v>
      </c>
      <c r="S58" s="52" t="str">
        <f t="shared" si="7"/>
        <v>Sans Objet</v>
      </c>
      <c r="T58" s="52" t="str">
        <f t="shared" si="8"/>
        <v>Sans Objet</v>
      </c>
      <c r="U58" s="52" t="str">
        <f t="shared" si="9"/>
        <v>Sans Objet</v>
      </c>
      <c r="V58" s="52" t="str">
        <f t="shared" si="10"/>
        <v>Sans Objet</v>
      </c>
      <c r="W58" s="52" t="str">
        <f t="shared" si="11"/>
        <v>Sans Objet</v>
      </c>
      <c r="X58" s="53" t="str">
        <f t="shared" si="12"/>
        <v>Sans Objet</v>
      </c>
      <c r="Y58" s="30"/>
    </row>
    <row r="59" spans="1:25" s="34" customFormat="1" ht="50.1" customHeight="1" thickBot="1" x14ac:dyDescent="0.25">
      <c r="A59" s="25"/>
      <c r="B59" s="5"/>
      <c r="C59" s="36"/>
      <c r="D59" s="36"/>
      <c r="E59" s="36"/>
      <c r="F59" s="36"/>
      <c r="G59" s="37"/>
      <c r="H59" s="37"/>
      <c r="I59" s="37"/>
      <c r="J59" s="36"/>
      <c r="K59" s="77"/>
      <c r="L59" s="50" t="str">
        <f t="shared" si="0"/>
        <v>Sans Objet</v>
      </c>
      <c r="M59" s="51" t="str">
        <f t="shared" si="1"/>
        <v>Sans Objet</v>
      </c>
      <c r="N59" s="52" t="str">
        <f t="shared" si="2"/>
        <v>Sans Objet</v>
      </c>
      <c r="O59" s="52" t="str">
        <f t="shared" si="3"/>
        <v>Sans Objet</v>
      </c>
      <c r="P59" s="52" t="str">
        <f t="shared" si="4"/>
        <v>Sans Objet</v>
      </c>
      <c r="Q59" s="52" t="str">
        <f t="shared" si="5"/>
        <v>Sans Objet</v>
      </c>
      <c r="R59" s="52" t="str">
        <f t="shared" si="6"/>
        <v>Sans Objet</v>
      </c>
      <c r="S59" s="52" t="str">
        <f t="shared" si="7"/>
        <v>Sans Objet</v>
      </c>
      <c r="T59" s="52" t="str">
        <f t="shared" si="8"/>
        <v>Sans Objet</v>
      </c>
      <c r="U59" s="52" t="str">
        <f t="shared" si="9"/>
        <v>Sans Objet</v>
      </c>
      <c r="V59" s="52" t="str">
        <f t="shared" si="10"/>
        <v>Sans Objet</v>
      </c>
      <c r="W59" s="52" t="str">
        <f t="shared" si="11"/>
        <v>Sans Objet</v>
      </c>
      <c r="X59" s="53" t="str">
        <f t="shared" si="12"/>
        <v>Sans Objet</v>
      </c>
      <c r="Y59" s="30"/>
    </row>
    <row r="60" spans="1:25" s="34" customFormat="1" ht="50.1" customHeight="1" thickBot="1" x14ac:dyDescent="0.25">
      <c r="A60" s="25"/>
      <c r="B60" s="5"/>
      <c r="C60" s="36"/>
      <c r="D60" s="36"/>
      <c r="E60" s="36"/>
      <c r="F60" s="36"/>
      <c r="G60" s="37"/>
      <c r="H60" s="37"/>
      <c r="I60" s="37"/>
      <c r="J60" s="36"/>
      <c r="K60" s="35"/>
      <c r="L60" s="50" t="str">
        <f t="shared" ref="L60:L72" si="13">IF(OR($D60="Journée d'Études",$D60="Colloque",$D60="Forum",$D60="Séminaire",$D60="Table Ronde"),$A60-20,IF(OR($D60="Conférence",$D60="Journée des doctorants",$D60="Workshop",$D60="Atelier",$D60="Petit Déjeuner"),$A60-7,IF($D60="Soutenance",$A60-1,IF(OR($D60="Réunion",$D60="Rentrée"),$A60,"Sans Objet"))))</f>
        <v>Sans Objet</v>
      </c>
      <c r="M60" s="51" t="str">
        <f t="shared" ref="M60:M72" si="14">IF(OR($D60="Journée d'Études",$D60="Colloque",$D60="Table Ronde",$D60="Séminaire"),$A60+2,IF(OR($D60="Conférence",$D60="Journée des doctorants",$D60="Atelier",$D60="Workshop",$D60="Petit Déjeuner",$D60="Soutenance"),$A60+1,"Sans Objet"))</f>
        <v>Sans Objet</v>
      </c>
      <c r="N60" s="52" t="str">
        <f t="shared" ref="N60:N72" si="15">IF(OR(D60="Journée d'Études",$D60="Forum",D60="Colloque",$D60="Workshop"),"septembre "&amp; YEAR(A60)-1,"Sans Objet")</f>
        <v>Sans Objet</v>
      </c>
      <c r="O60" s="52" t="str">
        <f t="shared" ref="O60:O72" si="16">IF(OR($D60="Journée d'Études",$D60="Colloque",$D60="Forum",$D60="Séminaire",$D60="Table Ronde",$D60="Conférence",$D60="Petit Déjeuner",$D60="atelier",$D60="Journée des doctorants",$D60="Workshop"),IF(MONTH($A60)&lt;9,"Décembre "&amp; YEAR($A60)-1,"Juillet "&amp; YEAR($A60)),"Sans Objet")</f>
        <v>Sans Objet</v>
      </c>
      <c r="P60" s="52" t="str">
        <f t="shared" ref="P60:P72" si="17">IF(OR($D60="Journée d'Études",$D60="Colloque",$D60="Forum",$D60="Séminaire",$D60="Table Ronde"),$A60-180,IF(OR($D60="Conférence",$D60="Journée des doctorants",$D60="Atelier",$D60="Workshop",$D60="Petit Déjeuner",$D60="Soutenance"),$A60-100,"Sans Objet"))</f>
        <v>Sans Objet</v>
      </c>
      <c r="Q60" s="52" t="str">
        <f t="shared" ref="Q60:Q72" si="18">IF(OR($D60="Journée d'Études",$D60="Colloque",$D60="Forum",$D60="Séminaire",$D60="Table Ronde"),$A60-180,IF(OR($D60="Conférence",$D60="Petit Déjeuner",$D60="Workshop"),$A60-80,"Sans Objet"))</f>
        <v>Sans Objet</v>
      </c>
      <c r="R60" s="52" t="str">
        <f t="shared" ref="R60:R82" si="19">IF(OR($D60="Journée d'Études",$D60="Colloque",$D60="Forum",$D60="Séminaire",$D60="Table Ronde"),$A60-120,"Sans Objet")</f>
        <v>Sans Objet</v>
      </c>
      <c r="S60" s="52" t="str">
        <f t="shared" ref="S60:S72" si="20">IF(OR($D60="Journée d'Études",$D60="Colloque",$D60="Forum",$D60="Séminaire",$D60="Table Ronde"),$A60-110,IF(OR($D60="Conférence",$D60="Journée des doctorants",$D60="Atelier",$D60="Workshop",$D60="Petit Déjeuner",$D60="Soutenance"),$A60-60,"Sans Objet"))</f>
        <v>Sans Objet</v>
      </c>
      <c r="T60" s="52" t="str">
        <f t="shared" ref="T60:T72" si="21">IF(OR($D60="Journée d'Études",$D60="Colloque",$D60="Forum",$D60="Séminaire",$D60="Table Ronde"),$A60-90,IF(OR($D60="Conférence",$D60="Journée des doctorants",$D60="Atelier",$D60="Workshop",$D60="Petit Déjeuner",$D60="Soutenance"),$A60-60,"Sans Objet"))</f>
        <v>Sans Objet</v>
      </c>
      <c r="U60" s="52" t="str">
        <f t="shared" ref="U60:U72" si="22">IF(OR($D60="Journée d'Études",$D60="Colloque",$D60="Forum",$D60="Séminaire",$D60="Table Ronde"),$A60-80,IF(OR($D60="Conférence",$D60="Journée des doctorants",$D60="Atelier",$D60="Workshop",$D60="Petit Déjeuner",$D60="Soutenance",$D60="Réunion",$D60="Rentrée"),$A60-30,"Sans Objet"))</f>
        <v>Sans Objet</v>
      </c>
      <c r="V60" s="52" t="str">
        <f t="shared" si="10"/>
        <v>Sans Objet</v>
      </c>
      <c r="W60" s="52" t="str">
        <f t="shared" ref="W60:W72" si="23">IF(OR($D60="Journée d'Études",$D60="Colloque",$D60="Forum",$D60="Séminaire",$D60="Table Ronde",$D60="Conférence",$D60="Petit Déjeuner",$D60="Workshop"),$A60-30,"Sans Objet")</f>
        <v>Sans Objet</v>
      </c>
      <c r="X60" s="53" t="str">
        <f t="shared" ref="X60:X72" si="24">IF(OR(D60="Journée d'Études",D60="Forum",D60="Colloque",$D60="Workshop"),$A60+180,"Sans Objet")</f>
        <v>Sans Objet</v>
      </c>
      <c r="Y60" s="30"/>
    </row>
    <row r="61" spans="1:25" s="34" customFormat="1" ht="50.1" customHeight="1" thickBot="1" x14ac:dyDescent="0.25">
      <c r="A61" s="27"/>
      <c r="B61" s="41"/>
      <c r="C61" s="38"/>
      <c r="D61" s="36"/>
      <c r="E61" s="38"/>
      <c r="F61" s="38"/>
      <c r="G61" s="39"/>
      <c r="H61" s="39"/>
      <c r="I61" s="39"/>
      <c r="J61" s="38"/>
      <c r="K61" s="42"/>
      <c r="L61" s="50" t="str">
        <f t="shared" si="13"/>
        <v>Sans Objet</v>
      </c>
      <c r="M61" s="51" t="str">
        <f t="shared" si="14"/>
        <v>Sans Objet</v>
      </c>
      <c r="N61" s="52" t="str">
        <f t="shared" si="15"/>
        <v>Sans Objet</v>
      </c>
      <c r="O61" s="52" t="str">
        <f t="shared" si="16"/>
        <v>Sans Objet</v>
      </c>
      <c r="P61" s="52" t="str">
        <f t="shared" si="17"/>
        <v>Sans Objet</v>
      </c>
      <c r="Q61" s="52" t="str">
        <f t="shared" si="18"/>
        <v>Sans Objet</v>
      </c>
      <c r="R61" s="52" t="str">
        <f t="shared" si="19"/>
        <v>Sans Objet</v>
      </c>
      <c r="S61" s="52" t="str">
        <f t="shared" si="20"/>
        <v>Sans Objet</v>
      </c>
      <c r="T61" s="52" t="str">
        <f t="shared" si="21"/>
        <v>Sans Objet</v>
      </c>
      <c r="U61" s="52" t="str">
        <f t="shared" si="22"/>
        <v>Sans Objet</v>
      </c>
      <c r="V61" s="52" t="str">
        <f t="shared" si="10"/>
        <v>Sans Objet</v>
      </c>
      <c r="W61" s="52" t="str">
        <f t="shared" si="23"/>
        <v>Sans Objet</v>
      </c>
      <c r="X61" s="53" t="str">
        <f t="shared" si="24"/>
        <v>Sans Objet</v>
      </c>
      <c r="Y61" s="30"/>
    </row>
    <row r="62" spans="1:25" s="34" customFormat="1" ht="50.1" customHeight="1" thickBot="1" x14ac:dyDescent="0.25">
      <c r="A62" s="25"/>
      <c r="B62" s="5"/>
      <c r="C62" s="36"/>
      <c r="D62" s="36"/>
      <c r="E62" s="36"/>
      <c r="F62" s="36"/>
      <c r="G62" s="37"/>
      <c r="H62" s="37"/>
      <c r="I62" s="37"/>
      <c r="J62" s="36"/>
      <c r="K62" s="35"/>
      <c r="L62" s="50" t="str">
        <f t="shared" si="13"/>
        <v>Sans Objet</v>
      </c>
      <c r="M62" s="51" t="str">
        <f t="shared" si="14"/>
        <v>Sans Objet</v>
      </c>
      <c r="N62" s="52" t="str">
        <f t="shared" si="15"/>
        <v>Sans Objet</v>
      </c>
      <c r="O62" s="52" t="str">
        <f t="shared" si="16"/>
        <v>Sans Objet</v>
      </c>
      <c r="P62" s="52" t="str">
        <f t="shared" si="17"/>
        <v>Sans Objet</v>
      </c>
      <c r="Q62" s="52" t="str">
        <f t="shared" si="18"/>
        <v>Sans Objet</v>
      </c>
      <c r="R62" s="52" t="str">
        <f t="shared" si="19"/>
        <v>Sans Objet</v>
      </c>
      <c r="S62" s="52" t="str">
        <f t="shared" si="20"/>
        <v>Sans Objet</v>
      </c>
      <c r="T62" s="52" t="str">
        <f t="shared" si="21"/>
        <v>Sans Objet</v>
      </c>
      <c r="U62" s="52" t="str">
        <f t="shared" si="22"/>
        <v>Sans Objet</v>
      </c>
      <c r="V62" s="52" t="str">
        <f t="shared" si="10"/>
        <v>Sans Objet</v>
      </c>
      <c r="W62" s="52" t="str">
        <f t="shared" si="23"/>
        <v>Sans Objet</v>
      </c>
      <c r="X62" s="53" t="str">
        <f t="shared" si="24"/>
        <v>Sans Objet</v>
      </c>
      <c r="Y62" s="30"/>
    </row>
    <row r="63" spans="1:25" s="34" customFormat="1" ht="50.1" customHeight="1" thickBot="1" x14ac:dyDescent="0.25">
      <c r="A63" s="25"/>
      <c r="B63" s="5"/>
      <c r="C63" s="36"/>
      <c r="D63" s="36"/>
      <c r="E63" s="36"/>
      <c r="F63" s="36"/>
      <c r="G63" s="37"/>
      <c r="H63" s="37"/>
      <c r="I63" s="37"/>
      <c r="J63" s="36"/>
      <c r="K63" s="77"/>
      <c r="L63" s="50" t="str">
        <f t="shared" si="13"/>
        <v>Sans Objet</v>
      </c>
      <c r="M63" s="51" t="str">
        <f t="shared" si="14"/>
        <v>Sans Objet</v>
      </c>
      <c r="N63" s="52" t="str">
        <f t="shared" si="15"/>
        <v>Sans Objet</v>
      </c>
      <c r="O63" s="52" t="str">
        <f t="shared" si="16"/>
        <v>Sans Objet</v>
      </c>
      <c r="P63" s="52" t="str">
        <f t="shared" si="17"/>
        <v>Sans Objet</v>
      </c>
      <c r="Q63" s="52" t="str">
        <f t="shared" si="18"/>
        <v>Sans Objet</v>
      </c>
      <c r="R63" s="52" t="str">
        <f t="shared" si="19"/>
        <v>Sans Objet</v>
      </c>
      <c r="S63" s="52" t="str">
        <f t="shared" si="20"/>
        <v>Sans Objet</v>
      </c>
      <c r="T63" s="52" t="str">
        <f t="shared" si="21"/>
        <v>Sans Objet</v>
      </c>
      <c r="U63" s="52" t="str">
        <f t="shared" si="22"/>
        <v>Sans Objet</v>
      </c>
      <c r="V63" s="52" t="str">
        <f t="shared" si="10"/>
        <v>Sans Objet</v>
      </c>
      <c r="W63" s="52" t="str">
        <f t="shared" si="23"/>
        <v>Sans Objet</v>
      </c>
      <c r="X63" s="53" t="str">
        <f t="shared" si="24"/>
        <v>Sans Objet</v>
      </c>
      <c r="Y63" s="30"/>
    </row>
    <row r="64" spans="1:25" s="34" customFormat="1" ht="50.1" customHeight="1" thickBot="1" x14ac:dyDescent="0.25">
      <c r="A64" s="25"/>
      <c r="B64" s="5"/>
      <c r="C64" s="36"/>
      <c r="D64" s="36"/>
      <c r="E64" s="36"/>
      <c r="F64" s="36"/>
      <c r="G64" s="37"/>
      <c r="H64" s="37"/>
      <c r="I64" s="37"/>
      <c r="J64" s="36"/>
      <c r="K64" s="77"/>
      <c r="L64" s="50" t="str">
        <f t="shared" si="13"/>
        <v>Sans Objet</v>
      </c>
      <c r="M64" s="51" t="str">
        <f t="shared" si="14"/>
        <v>Sans Objet</v>
      </c>
      <c r="N64" s="52" t="str">
        <f t="shared" si="15"/>
        <v>Sans Objet</v>
      </c>
      <c r="O64" s="52" t="str">
        <f t="shared" si="16"/>
        <v>Sans Objet</v>
      </c>
      <c r="P64" s="52" t="str">
        <f t="shared" si="17"/>
        <v>Sans Objet</v>
      </c>
      <c r="Q64" s="52" t="str">
        <f t="shared" si="18"/>
        <v>Sans Objet</v>
      </c>
      <c r="R64" s="52" t="str">
        <f t="shared" si="19"/>
        <v>Sans Objet</v>
      </c>
      <c r="S64" s="52" t="str">
        <f t="shared" si="20"/>
        <v>Sans Objet</v>
      </c>
      <c r="T64" s="52" t="str">
        <f t="shared" si="21"/>
        <v>Sans Objet</v>
      </c>
      <c r="U64" s="52" t="str">
        <f t="shared" si="22"/>
        <v>Sans Objet</v>
      </c>
      <c r="V64" s="52" t="str">
        <f t="shared" si="10"/>
        <v>Sans Objet</v>
      </c>
      <c r="W64" s="52" t="str">
        <f t="shared" si="23"/>
        <v>Sans Objet</v>
      </c>
      <c r="X64" s="53" t="str">
        <f t="shared" si="24"/>
        <v>Sans Objet</v>
      </c>
      <c r="Y64" s="30"/>
    </row>
    <row r="65" spans="1:27" s="34" customFormat="1" ht="50.1" customHeight="1" thickBot="1" x14ac:dyDescent="0.25">
      <c r="A65" s="25"/>
      <c r="B65" s="5"/>
      <c r="C65" s="36"/>
      <c r="D65" s="36"/>
      <c r="E65" s="40"/>
      <c r="F65" s="36"/>
      <c r="G65" s="37"/>
      <c r="H65" s="37"/>
      <c r="I65" s="37"/>
      <c r="J65" s="36"/>
      <c r="K65" s="35"/>
      <c r="L65" s="50" t="str">
        <f t="shared" si="13"/>
        <v>Sans Objet</v>
      </c>
      <c r="M65" s="51" t="str">
        <f t="shared" si="14"/>
        <v>Sans Objet</v>
      </c>
      <c r="N65" s="52" t="str">
        <f t="shared" si="15"/>
        <v>Sans Objet</v>
      </c>
      <c r="O65" s="52" t="str">
        <f t="shared" si="16"/>
        <v>Sans Objet</v>
      </c>
      <c r="P65" s="52" t="str">
        <f t="shared" si="17"/>
        <v>Sans Objet</v>
      </c>
      <c r="Q65" s="52" t="str">
        <f t="shared" si="18"/>
        <v>Sans Objet</v>
      </c>
      <c r="R65" s="52" t="str">
        <f t="shared" si="19"/>
        <v>Sans Objet</v>
      </c>
      <c r="S65" s="52" t="str">
        <f t="shared" si="20"/>
        <v>Sans Objet</v>
      </c>
      <c r="T65" s="52" t="str">
        <f t="shared" si="21"/>
        <v>Sans Objet</v>
      </c>
      <c r="U65" s="52" t="str">
        <f t="shared" si="22"/>
        <v>Sans Objet</v>
      </c>
      <c r="V65" s="52" t="str">
        <f t="shared" si="10"/>
        <v>Sans Objet</v>
      </c>
      <c r="W65" s="52" t="str">
        <f t="shared" si="23"/>
        <v>Sans Objet</v>
      </c>
      <c r="X65" s="53" t="str">
        <f t="shared" si="24"/>
        <v>Sans Objet</v>
      </c>
      <c r="Y65" s="30"/>
    </row>
    <row r="66" spans="1:27" s="34" customFormat="1" ht="50.1" customHeight="1" thickBot="1" x14ac:dyDescent="0.25">
      <c r="A66" s="25"/>
      <c r="B66" s="5"/>
      <c r="C66" s="36"/>
      <c r="D66" s="36"/>
      <c r="E66" s="36"/>
      <c r="F66" s="36"/>
      <c r="G66" s="37"/>
      <c r="H66" s="37"/>
      <c r="I66" s="37"/>
      <c r="J66" s="36"/>
      <c r="K66" s="35"/>
      <c r="L66" s="50" t="str">
        <f t="shared" si="13"/>
        <v>Sans Objet</v>
      </c>
      <c r="M66" s="51" t="str">
        <f t="shared" si="14"/>
        <v>Sans Objet</v>
      </c>
      <c r="N66" s="52" t="str">
        <f t="shared" si="15"/>
        <v>Sans Objet</v>
      </c>
      <c r="O66" s="52" t="str">
        <f t="shared" si="16"/>
        <v>Sans Objet</v>
      </c>
      <c r="P66" s="52" t="str">
        <f t="shared" si="17"/>
        <v>Sans Objet</v>
      </c>
      <c r="Q66" s="52" t="str">
        <f t="shared" si="18"/>
        <v>Sans Objet</v>
      </c>
      <c r="R66" s="52" t="str">
        <f t="shared" si="19"/>
        <v>Sans Objet</v>
      </c>
      <c r="S66" s="52" t="str">
        <f t="shared" si="20"/>
        <v>Sans Objet</v>
      </c>
      <c r="T66" s="52" t="str">
        <f t="shared" si="21"/>
        <v>Sans Objet</v>
      </c>
      <c r="U66" s="52" t="str">
        <f t="shared" si="22"/>
        <v>Sans Objet</v>
      </c>
      <c r="V66" s="52" t="str">
        <f t="shared" si="10"/>
        <v>Sans Objet</v>
      </c>
      <c r="W66" s="52" t="str">
        <f t="shared" si="23"/>
        <v>Sans Objet</v>
      </c>
      <c r="X66" s="53" t="str">
        <f t="shared" si="24"/>
        <v>Sans Objet</v>
      </c>
      <c r="Y66" s="30"/>
    </row>
    <row r="67" spans="1:27" s="34" customFormat="1" ht="50.1" customHeight="1" thickBot="1" x14ac:dyDescent="0.25">
      <c r="A67" s="25"/>
      <c r="B67" s="5"/>
      <c r="C67" s="36"/>
      <c r="D67" s="36"/>
      <c r="E67" s="36"/>
      <c r="F67" s="36"/>
      <c r="G67" s="37"/>
      <c r="H67" s="37"/>
      <c r="I67" s="37"/>
      <c r="J67" s="36"/>
      <c r="K67" s="35"/>
      <c r="L67" s="50" t="str">
        <f t="shared" si="13"/>
        <v>Sans Objet</v>
      </c>
      <c r="M67" s="51" t="str">
        <f t="shared" si="14"/>
        <v>Sans Objet</v>
      </c>
      <c r="N67" s="52" t="str">
        <f t="shared" si="15"/>
        <v>Sans Objet</v>
      </c>
      <c r="O67" s="52" t="str">
        <f t="shared" si="16"/>
        <v>Sans Objet</v>
      </c>
      <c r="P67" s="52" t="str">
        <f t="shared" si="17"/>
        <v>Sans Objet</v>
      </c>
      <c r="Q67" s="52" t="str">
        <f t="shared" si="18"/>
        <v>Sans Objet</v>
      </c>
      <c r="R67" s="52" t="str">
        <f t="shared" si="19"/>
        <v>Sans Objet</v>
      </c>
      <c r="S67" s="52" t="str">
        <f t="shared" si="20"/>
        <v>Sans Objet</v>
      </c>
      <c r="T67" s="52" t="str">
        <f t="shared" si="21"/>
        <v>Sans Objet</v>
      </c>
      <c r="U67" s="52" t="str">
        <f t="shared" si="22"/>
        <v>Sans Objet</v>
      </c>
      <c r="V67" s="52" t="str">
        <f t="shared" si="10"/>
        <v>Sans Objet</v>
      </c>
      <c r="W67" s="52" t="str">
        <f t="shared" si="23"/>
        <v>Sans Objet</v>
      </c>
      <c r="X67" s="53" t="str">
        <f t="shared" si="24"/>
        <v>Sans Objet</v>
      </c>
      <c r="Y67" s="30"/>
    </row>
    <row r="68" spans="1:27" s="34" customFormat="1" ht="50.1" customHeight="1" thickBot="1" x14ac:dyDescent="0.25">
      <c r="A68" s="25"/>
      <c r="B68" s="5"/>
      <c r="C68" s="36"/>
      <c r="D68" s="36"/>
      <c r="E68" s="36"/>
      <c r="F68" s="36"/>
      <c r="G68" s="37"/>
      <c r="H68" s="37"/>
      <c r="I68" s="37"/>
      <c r="J68" s="36"/>
      <c r="K68" s="35"/>
      <c r="L68" s="50" t="str">
        <f t="shared" si="13"/>
        <v>Sans Objet</v>
      </c>
      <c r="M68" s="51" t="str">
        <f t="shared" si="14"/>
        <v>Sans Objet</v>
      </c>
      <c r="N68" s="52" t="str">
        <f t="shared" si="15"/>
        <v>Sans Objet</v>
      </c>
      <c r="O68" s="52" t="str">
        <f t="shared" si="16"/>
        <v>Sans Objet</v>
      </c>
      <c r="P68" s="52" t="str">
        <f t="shared" si="17"/>
        <v>Sans Objet</v>
      </c>
      <c r="Q68" s="52" t="str">
        <f t="shared" si="18"/>
        <v>Sans Objet</v>
      </c>
      <c r="R68" s="52" t="str">
        <f t="shared" si="19"/>
        <v>Sans Objet</v>
      </c>
      <c r="S68" s="52" t="str">
        <f t="shared" si="20"/>
        <v>Sans Objet</v>
      </c>
      <c r="T68" s="52" t="str">
        <f t="shared" si="21"/>
        <v>Sans Objet</v>
      </c>
      <c r="U68" s="52" t="str">
        <f t="shared" si="22"/>
        <v>Sans Objet</v>
      </c>
      <c r="V68" s="52" t="str">
        <f t="shared" si="10"/>
        <v>Sans Objet</v>
      </c>
      <c r="W68" s="52" t="str">
        <f t="shared" si="23"/>
        <v>Sans Objet</v>
      </c>
      <c r="X68" s="53" t="str">
        <f t="shared" si="24"/>
        <v>Sans Objet</v>
      </c>
      <c r="Y68" s="30"/>
    </row>
    <row r="69" spans="1:27" s="34" customFormat="1" ht="50.1" customHeight="1" thickBot="1" x14ac:dyDescent="0.25">
      <c r="A69" s="25"/>
      <c r="B69" s="5"/>
      <c r="C69" s="36"/>
      <c r="D69" s="36"/>
      <c r="E69" s="36"/>
      <c r="F69" s="36"/>
      <c r="G69" s="37"/>
      <c r="H69" s="37"/>
      <c r="I69" s="37"/>
      <c r="J69" s="36"/>
      <c r="K69" s="77"/>
      <c r="L69" s="50" t="str">
        <f t="shared" si="13"/>
        <v>Sans Objet</v>
      </c>
      <c r="M69" s="51" t="str">
        <f t="shared" si="14"/>
        <v>Sans Objet</v>
      </c>
      <c r="N69" s="52" t="str">
        <f t="shared" si="15"/>
        <v>Sans Objet</v>
      </c>
      <c r="O69" s="52" t="str">
        <f t="shared" si="16"/>
        <v>Sans Objet</v>
      </c>
      <c r="P69" s="52" t="str">
        <f t="shared" si="17"/>
        <v>Sans Objet</v>
      </c>
      <c r="Q69" s="52" t="str">
        <f t="shared" si="18"/>
        <v>Sans Objet</v>
      </c>
      <c r="R69" s="52" t="str">
        <f t="shared" si="19"/>
        <v>Sans Objet</v>
      </c>
      <c r="S69" s="52" t="str">
        <f t="shared" si="20"/>
        <v>Sans Objet</v>
      </c>
      <c r="T69" s="52" t="str">
        <f t="shared" si="21"/>
        <v>Sans Objet</v>
      </c>
      <c r="U69" s="52" t="str">
        <f t="shared" si="22"/>
        <v>Sans Objet</v>
      </c>
      <c r="V69" s="52" t="str">
        <f t="shared" si="10"/>
        <v>Sans Objet</v>
      </c>
      <c r="W69" s="52" t="str">
        <f t="shared" si="23"/>
        <v>Sans Objet</v>
      </c>
      <c r="X69" s="53" t="str">
        <f t="shared" si="24"/>
        <v>Sans Objet</v>
      </c>
      <c r="Y69" s="30"/>
    </row>
    <row r="70" spans="1:27" s="34" customFormat="1" ht="50.1" customHeight="1" thickBot="1" x14ac:dyDescent="0.25">
      <c r="A70" s="25"/>
      <c r="B70" s="5"/>
      <c r="C70" s="36"/>
      <c r="D70" s="36"/>
      <c r="E70" s="36"/>
      <c r="F70" s="36"/>
      <c r="G70" s="37"/>
      <c r="H70" s="37"/>
      <c r="I70" s="37"/>
      <c r="J70" s="36"/>
      <c r="K70" s="35"/>
      <c r="L70" s="50" t="str">
        <f t="shared" si="13"/>
        <v>Sans Objet</v>
      </c>
      <c r="M70" s="51" t="str">
        <f t="shared" si="14"/>
        <v>Sans Objet</v>
      </c>
      <c r="N70" s="52" t="str">
        <f t="shared" si="15"/>
        <v>Sans Objet</v>
      </c>
      <c r="O70" s="52" t="str">
        <f t="shared" si="16"/>
        <v>Sans Objet</v>
      </c>
      <c r="P70" s="52" t="str">
        <f t="shared" si="17"/>
        <v>Sans Objet</v>
      </c>
      <c r="Q70" s="52" t="str">
        <f t="shared" si="18"/>
        <v>Sans Objet</v>
      </c>
      <c r="R70" s="52" t="str">
        <f t="shared" si="19"/>
        <v>Sans Objet</v>
      </c>
      <c r="S70" s="52" t="str">
        <f t="shared" si="20"/>
        <v>Sans Objet</v>
      </c>
      <c r="T70" s="52" t="str">
        <f t="shared" si="21"/>
        <v>Sans Objet</v>
      </c>
      <c r="U70" s="52" t="str">
        <f t="shared" si="22"/>
        <v>Sans Objet</v>
      </c>
      <c r="V70" s="52" t="str">
        <f t="shared" si="10"/>
        <v>Sans Objet</v>
      </c>
      <c r="W70" s="52" t="str">
        <f t="shared" si="23"/>
        <v>Sans Objet</v>
      </c>
      <c r="X70" s="53" t="str">
        <f t="shared" si="24"/>
        <v>Sans Objet</v>
      </c>
      <c r="Y70" s="30"/>
    </row>
    <row r="71" spans="1:27" s="34" customFormat="1" ht="50.1" customHeight="1" thickBot="1" x14ac:dyDescent="0.25">
      <c r="A71" s="25"/>
      <c r="B71" s="5"/>
      <c r="C71" s="36"/>
      <c r="D71" s="36"/>
      <c r="E71" s="36"/>
      <c r="F71" s="36"/>
      <c r="G71" s="37"/>
      <c r="H71" s="37"/>
      <c r="I71" s="37"/>
      <c r="J71" s="36"/>
      <c r="K71" s="35"/>
      <c r="L71" s="50" t="str">
        <f t="shared" si="13"/>
        <v>Sans Objet</v>
      </c>
      <c r="M71" s="51" t="str">
        <f t="shared" si="14"/>
        <v>Sans Objet</v>
      </c>
      <c r="N71" s="52" t="str">
        <f t="shared" si="15"/>
        <v>Sans Objet</v>
      </c>
      <c r="O71" s="52" t="str">
        <f t="shared" si="16"/>
        <v>Sans Objet</v>
      </c>
      <c r="P71" s="52" t="str">
        <f t="shared" si="17"/>
        <v>Sans Objet</v>
      </c>
      <c r="Q71" s="52" t="str">
        <f t="shared" si="18"/>
        <v>Sans Objet</v>
      </c>
      <c r="R71" s="52" t="str">
        <f t="shared" si="19"/>
        <v>Sans Objet</v>
      </c>
      <c r="S71" s="52" t="str">
        <f t="shared" si="20"/>
        <v>Sans Objet</v>
      </c>
      <c r="T71" s="52" t="str">
        <f t="shared" si="21"/>
        <v>Sans Objet</v>
      </c>
      <c r="U71" s="52" t="str">
        <f t="shared" si="22"/>
        <v>Sans Objet</v>
      </c>
      <c r="V71" s="52" t="str">
        <f t="shared" si="10"/>
        <v>Sans Objet</v>
      </c>
      <c r="W71" s="52" t="str">
        <f t="shared" si="23"/>
        <v>Sans Objet</v>
      </c>
      <c r="X71" s="53" t="str">
        <f t="shared" si="24"/>
        <v>Sans Objet</v>
      </c>
      <c r="Y71" s="30"/>
    </row>
    <row r="72" spans="1:27" s="34" customFormat="1" ht="50.1" customHeight="1" thickBot="1" x14ac:dyDescent="0.25">
      <c r="A72" s="25"/>
      <c r="B72" s="5"/>
      <c r="C72" s="36"/>
      <c r="D72" s="36"/>
      <c r="E72" s="36"/>
      <c r="F72" s="36"/>
      <c r="G72" s="37"/>
      <c r="H72" s="37"/>
      <c r="I72" s="37"/>
      <c r="J72" s="36"/>
      <c r="K72" s="77"/>
      <c r="L72" s="50" t="str">
        <f t="shared" si="13"/>
        <v>Sans Objet</v>
      </c>
      <c r="M72" s="51" t="str">
        <f t="shared" si="14"/>
        <v>Sans Objet</v>
      </c>
      <c r="N72" s="52" t="str">
        <f t="shared" si="15"/>
        <v>Sans Objet</v>
      </c>
      <c r="O72" s="52" t="str">
        <f t="shared" si="16"/>
        <v>Sans Objet</v>
      </c>
      <c r="P72" s="52" t="str">
        <f t="shared" si="17"/>
        <v>Sans Objet</v>
      </c>
      <c r="Q72" s="52" t="str">
        <f t="shared" si="18"/>
        <v>Sans Objet</v>
      </c>
      <c r="R72" s="52" t="str">
        <f t="shared" si="19"/>
        <v>Sans Objet</v>
      </c>
      <c r="S72" s="52" t="str">
        <f t="shared" si="20"/>
        <v>Sans Objet</v>
      </c>
      <c r="T72" s="52" t="str">
        <f t="shared" si="21"/>
        <v>Sans Objet</v>
      </c>
      <c r="U72" s="52" t="str">
        <f t="shared" si="22"/>
        <v>Sans Objet</v>
      </c>
      <c r="V72" s="52" t="str">
        <f t="shared" si="10"/>
        <v>Sans Objet</v>
      </c>
      <c r="W72" s="52" t="str">
        <f t="shared" si="23"/>
        <v>Sans Objet</v>
      </c>
      <c r="X72" s="53" t="str">
        <f t="shared" si="24"/>
        <v>Sans Objet</v>
      </c>
      <c r="Y72" s="30"/>
    </row>
    <row r="73" spans="1:27" ht="51.75" customHeight="1" thickBot="1" x14ac:dyDescent="0.25">
      <c r="A73" s="3">
        <v>42695</v>
      </c>
      <c r="B73" s="3"/>
      <c r="C73" s="3" t="s">
        <v>324</v>
      </c>
      <c r="D73" s="20" t="s">
        <v>1</v>
      </c>
      <c r="E73" s="3" t="s">
        <v>321</v>
      </c>
      <c r="F73" s="3" t="s">
        <v>322</v>
      </c>
      <c r="G73" s="4"/>
      <c r="H73" s="4"/>
      <c r="I73" s="4"/>
      <c r="J73" s="66" t="s">
        <v>260</v>
      </c>
      <c r="K73" s="73" t="s">
        <v>35</v>
      </c>
      <c r="L73" s="50">
        <f>IF(OR($D73="Journée d'Études",$D73="Colloque",$D73="Forum",$D73="Séminaire",$D73="Table Ronde"),$A73-20,IF(OR($D73="Conférence",$D73="Journée des doctorants",$D73="Atelier",$D73="Petit Déjeuner"),$A73-7,IF($D73="Soutenance",$A73-1,IF(OR($D73="Réunion",$D73="Rentrée"),$A73,"Sans Objet"))))</f>
        <v>42694</v>
      </c>
      <c r="M73" s="51">
        <f>IF(OR($D73="Journée d'Études",$D73="Colloque",$D73="Table Ronde",$D73="Séminaire"),$A73+2,IF(OR($D73="Conférence",$D73="Journée des doctorants",$D73="Atelier",$D73="Petit Déjeuner",$D73="Soutenance"),$A73+1,"Sans Objet"))</f>
        <v>42696</v>
      </c>
      <c r="N73" s="52" t="str">
        <f>IF(OR(D73="Journée d'Études",$D73="Forum",D73="Colloque"),"septembre "&amp; YEAR(A73)-1,"Sans Objet")</f>
        <v>Sans Objet</v>
      </c>
      <c r="O73" s="52" t="str">
        <f>IF(OR($D73="Journée d'Études",$D73="Colloque",$D73="Forum",$D73="Séminaire",$D73="Table Ronde",$D73="Conférence",$D73="Petit Déjeuner",$D73="atelier",$D73="Journée des doctorants"),IF(MONTH($A73)&lt;9,"Décembre "&amp; YEAR($A73)-1,"Juillet "&amp; YEAR($A73)),"Sans Objet")</f>
        <v>Sans Objet</v>
      </c>
      <c r="P73" s="52">
        <f>IF(OR($D73="Journée d'Études",$D73="Colloque",$D73="Forum",$D73="Séminaire",$D73="Table Ronde"),$A73-180,IF(OR($D73="Conférence",$D73="Journée des doctorants",$D73="Atelier",$D73="Petit Déjeuner",$D73="Soutenance"),$A73-100,"Sans Objet"))</f>
        <v>42595</v>
      </c>
      <c r="Q73" s="52" t="str">
        <f>IF(OR($D73="Journée d'Études",$D73="Colloque",$D73="Forum",$D73="Séminaire",$D73="Table Ronde"),$A73-180,IF(OR($D73="Conférence",$D73="Petit Déjeuner"),$A73-80,"Sans Objet"))</f>
        <v>Sans Objet</v>
      </c>
      <c r="R73" s="52" t="str">
        <f t="shared" si="19"/>
        <v>Sans Objet</v>
      </c>
      <c r="S73" s="52">
        <f>IF(OR($D73="Journée d'Études",$D73="Colloque",$D73="Forum",$D73="Séminaire",$D73="Table Ronde"),$A73-110,IF(OR($D73="Conférence",$D73="Journée des doctorants",$D73="Atelier",$D73="Petit Déjeuner",$D73="Soutenance"),$A73-60,"Sans Objet"))</f>
        <v>42635</v>
      </c>
      <c r="T73" s="52">
        <f>IF(OR($D73="Journée d'Études",$D73="Colloque",$D73="Forum",$D73="Séminaire",$D73="Table Ronde"),$A73-90,IF(OR($D73="Conférence",$D73="Journée des doctorants",$D73="Atelier",$D73="Petit Déjeuner",$D73="Soutenance"),$A73-60,"Sans Objet"))</f>
        <v>42635</v>
      </c>
      <c r="U73" s="52">
        <f>IF(OR($D73="Journée d'Études",$D73="Colloque",$D73="Forum",$D73="Séminaire",$D73="Table Ronde"),$A73-80,IF(OR($D73="Conférence",$D73="Journée des doctorants",$D73="Atelier",$D73="Petit Déjeuner",$D73="Soutenance",$D73="Réunion",$D73="Rentrée"),$A73-30,"Sans Objet"))</f>
        <v>42665</v>
      </c>
      <c r="V73" s="52" t="str">
        <f t="shared" si="10"/>
        <v>Sans Objet</v>
      </c>
      <c r="W73" s="52" t="str">
        <f>IF(OR($D73="Journée d'Études",$D73="Colloque",$D73="Forum",$D73="Séminaire",$D73="Table Ronde",$D73="Conférence",$D73="Petit Déjeuner"),$A73-30,"Sans Objet")</f>
        <v>Sans Objet</v>
      </c>
      <c r="X73" s="53" t="str">
        <f>IF(OR(D73="Journée d'Études",D73="Forum",D73="Colloque"),$A73+180,"Sans Objet")</f>
        <v>Sans Objet</v>
      </c>
      <c r="Y73" s="14"/>
      <c r="Z73" s="14"/>
      <c r="AA73" s="14"/>
    </row>
    <row r="74" spans="1:27" ht="51.75" customHeight="1" thickBot="1" x14ac:dyDescent="0.25">
      <c r="A74" s="3">
        <v>42698</v>
      </c>
      <c r="B74" s="3"/>
      <c r="C74" s="3"/>
      <c r="D74" s="20" t="s">
        <v>1</v>
      </c>
      <c r="E74" s="3" t="s">
        <v>325</v>
      </c>
      <c r="F74" s="3" t="s">
        <v>326</v>
      </c>
      <c r="G74" s="4"/>
      <c r="H74" s="4"/>
      <c r="I74" s="4"/>
      <c r="J74" s="66" t="s">
        <v>260</v>
      </c>
      <c r="K74" s="73" t="s">
        <v>35</v>
      </c>
      <c r="L74" s="50">
        <f>IF(OR($D74="Journée d'Études",$D74="Colloque",$D74="Forum",$D74="Séminaire",$D74="Table Ronde"),$A74-20,IF(OR($D74="Conférence",$D74="Journée des doctorants",$D74="Atelier",$D74="Petit Déjeuner"),$A74-7,IF($D74="Soutenance",$A74-1,IF(OR($D74="Réunion",$D74="Rentrée"),$A74,"Sans Objet"))))</f>
        <v>42697</v>
      </c>
      <c r="M74" s="51">
        <f>IF(OR($D74="Journée d'Études",$D74="Colloque",$D74="Table Ronde",$D74="Séminaire"),$A74+2,IF(OR($D74="Conférence",$D74="Journée des doctorants",$D74="Atelier",$D74="Petit Déjeuner",$D74="Soutenance"),$A74+1,"Sans Objet"))</f>
        <v>42699</v>
      </c>
      <c r="N74" s="52" t="str">
        <f>IF(OR(D74="Journée d'Études",$D74="Forum",D74="Colloque"),"septembre "&amp; YEAR(A74)-1,"Sans Objet")</f>
        <v>Sans Objet</v>
      </c>
      <c r="O74" s="52" t="str">
        <f>IF(OR($D74="Journée d'Études",$D74="Colloque",$D74="Forum",$D74="Séminaire",$D74="Table Ronde",$D74="Conférence",$D74="Petit Déjeuner",$D74="atelier",$D74="Journée des doctorants"),IF(MONTH($A74)&lt;9,"Décembre "&amp; YEAR($A74)-1,"Juillet "&amp; YEAR($A74)),"Sans Objet")</f>
        <v>Sans Objet</v>
      </c>
      <c r="P74" s="52">
        <f>IF(OR($D74="Journée d'Études",$D74="Colloque",$D74="Forum",$D74="Séminaire",$D74="Table Ronde"),$A74-180,IF(OR($D74="Conférence",$D74="Journée des doctorants",$D74="Atelier",$D74="Petit Déjeuner",$D74="Soutenance"),$A74-100,"Sans Objet"))</f>
        <v>42598</v>
      </c>
      <c r="Q74" s="52" t="str">
        <f>IF(OR($D74="Journée d'Études",$D74="Colloque",$D74="Forum",$D74="Séminaire",$D74="Table Ronde"),$A74-180,IF(OR($D74="Conférence",$D74="Petit Déjeuner"),$A74-80,"Sans Objet"))</f>
        <v>Sans Objet</v>
      </c>
      <c r="R74" s="52" t="str">
        <f t="shared" si="19"/>
        <v>Sans Objet</v>
      </c>
      <c r="S74" s="52">
        <f>IF(OR($D74="Journée d'Études",$D74="Colloque",$D74="Forum",$D74="Séminaire",$D74="Table Ronde"),$A74-110,IF(OR($D74="Conférence",$D74="Journée des doctorants",$D74="Atelier",$D74="Petit Déjeuner",$D74="Soutenance"),$A74-60,"Sans Objet"))</f>
        <v>42638</v>
      </c>
      <c r="T74" s="52">
        <f>IF(OR($D74="Journée d'Études",$D74="Colloque",$D74="Forum",$D74="Séminaire",$D74="Table Ronde"),$A74-90,IF(OR($D74="Conférence",$D74="Journée des doctorants",$D74="Atelier",$D74="Petit Déjeuner",$D74="Soutenance"),$A74-60,"Sans Objet"))</f>
        <v>42638</v>
      </c>
      <c r="U74" s="52">
        <f>IF(OR($D74="Journée d'Études",$D74="Colloque",$D74="Forum",$D74="Séminaire",$D74="Table Ronde"),$A74-80,IF(OR($D74="Conférence",$D74="Journée des doctorants",$D74="Atelier",$D74="Petit Déjeuner",$D74="Soutenance",$D74="Réunion",$D74="Rentrée"),$A74-30,"Sans Objet"))</f>
        <v>42668</v>
      </c>
      <c r="V74" s="52" t="str">
        <f t="shared" si="10"/>
        <v>Sans Objet</v>
      </c>
      <c r="W74" s="52" t="str">
        <f>IF(OR($D74="Journée d'Études",$D74="Colloque",$D74="Forum",$D74="Séminaire",$D74="Table Ronde",$D74="Conférence",$D74="Petit Déjeuner"),$A74-30,"Sans Objet")</f>
        <v>Sans Objet</v>
      </c>
      <c r="X74" s="53" t="str">
        <f>IF(OR(D74="Journée d'Études",D74="Forum",D74="Colloque"),$A74+180,"Sans Objet")</f>
        <v>Sans Objet</v>
      </c>
      <c r="Y74" s="14"/>
      <c r="Z74" s="14"/>
      <c r="AA74" s="14"/>
    </row>
    <row r="75" spans="1:27" ht="51.75" customHeight="1" thickBot="1" x14ac:dyDescent="0.25">
      <c r="A75" s="3">
        <v>42699</v>
      </c>
      <c r="B75" s="3"/>
      <c r="C75" s="3" t="s">
        <v>324</v>
      </c>
      <c r="D75" s="20" t="s">
        <v>1</v>
      </c>
      <c r="E75" s="3" t="s">
        <v>327</v>
      </c>
      <c r="F75" s="3" t="s">
        <v>322</v>
      </c>
      <c r="G75" s="4"/>
      <c r="H75" s="4"/>
      <c r="I75" s="4"/>
      <c r="J75" s="66" t="s">
        <v>260</v>
      </c>
      <c r="K75" s="73" t="s">
        <v>35</v>
      </c>
      <c r="L75" s="50">
        <f>IF(OR($D75="Journée d'Études",$D75="Colloque",$D75="Forum",$D75="Séminaire",$D75="Table Ronde"),$A75-20,IF(OR($D75="Conférence",$D75="Journée des doctorants",$D75="Atelier",$D75="Petit Déjeuner"),$A75-7,IF($D75="Soutenance",$A75-1,IF(OR($D75="Réunion",$D75="Rentrée"),$A75,"Sans Objet"))))</f>
        <v>42698</v>
      </c>
      <c r="M75" s="51">
        <f>IF(OR($D75="Journée d'Études",$D75="Colloque",$D75="Table Ronde",$D75="Séminaire"),$A75+2,IF(OR($D75="Conférence",$D75="Journée des doctorants",$D75="Atelier",$D75="Petit Déjeuner",$D75="Soutenance"),$A75+1,"Sans Objet"))</f>
        <v>42700</v>
      </c>
      <c r="N75" s="52" t="str">
        <f>IF(OR(D75="Journée d'Études",$D75="Forum",D75="Colloque"),"septembre "&amp; YEAR(A75)-1,"Sans Objet")</f>
        <v>Sans Objet</v>
      </c>
      <c r="O75" s="52" t="str">
        <f>IF(OR($D75="Journée d'Études",$D75="Colloque",$D75="Forum",$D75="Séminaire",$D75="Table Ronde",$D75="Conférence",$D75="Petit Déjeuner",$D75="atelier",$D75="Journée des doctorants"),IF(MONTH($A75)&lt;9,"Décembre "&amp; YEAR($A75)-1,"Juillet "&amp; YEAR($A75)),"Sans Objet")</f>
        <v>Sans Objet</v>
      </c>
      <c r="P75" s="52">
        <f>IF(OR($D75="Journée d'Études",$D75="Colloque",$D75="Forum",$D75="Séminaire",$D75="Table Ronde"),$A75-180,IF(OR($D75="Conférence",$D75="Journée des doctorants",$D75="Atelier",$D75="Petit Déjeuner",$D75="Soutenance"),$A75-100,"Sans Objet"))</f>
        <v>42599</v>
      </c>
      <c r="Q75" s="52" t="str">
        <f>IF(OR($D75="Journée d'Études",$D75="Colloque",$D75="Forum",$D75="Séminaire",$D75="Table Ronde"),$A75-180,IF(OR($D75="Conférence",$D75="Petit Déjeuner"),$A75-80,"Sans Objet"))</f>
        <v>Sans Objet</v>
      </c>
      <c r="R75" s="52" t="str">
        <f t="shared" si="19"/>
        <v>Sans Objet</v>
      </c>
      <c r="S75" s="52">
        <f>IF(OR($D75="Journée d'Études",$D75="Colloque",$D75="Forum",$D75="Séminaire",$D75="Table Ronde"),$A75-110,IF(OR($D75="Conférence",$D75="Journée des doctorants",$D75="Atelier",$D75="Petit Déjeuner",$D75="Soutenance"),$A75-60,"Sans Objet"))</f>
        <v>42639</v>
      </c>
      <c r="T75" s="52">
        <f>IF(OR($D75="Journée d'Études",$D75="Colloque",$D75="Forum",$D75="Séminaire",$D75="Table Ronde"),$A75-90,IF(OR($D75="Conférence",$D75="Journée des doctorants",$D75="Atelier",$D75="Petit Déjeuner",$D75="Soutenance"),$A75-60,"Sans Objet"))</f>
        <v>42639</v>
      </c>
      <c r="U75" s="52">
        <f>IF(OR($D75="Journée d'Études",$D75="Colloque",$D75="Forum",$D75="Séminaire",$D75="Table Ronde"),$A75-80,IF(OR($D75="Conférence",$D75="Journée des doctorants",$D75="Atelier",$D75="Petit Déjeuner",$D75="Soutenance",$D75="Réunion",$D75="Rentrée"),$A75-30,"Sans Objet"))</f>
        <v>42669</v>
      </c>
      <c r="V75" s="52" t="str">
        <f t="shared" si="10"/>
        <v>Sans Objet</v>
      </c>
      <c r="W75" s="52" t="str">
        <f>IF(OR($D75="Journée d'Études",$D75="Colloque",$D75="Forum",$D75="Séminaire",$D75="Table Ronde",$D75="Conférence",$D75="Petit Déjeuner"),$A75-30,"Sans Objet")</f>
        <v>Sans Objet</v>
      </c>
      <c r="X75" s="53" t="str">
        <f>IF(OR(D75="Journée d'Études",D75="Forum",D75="Colloque"),$A75+180,"Sans Objet")</f>
        <v>Sans Objet</v>
      </c>
      <c r="Y75" s="14"/>
      <c r="Z75" s="14"/>
      <c r="AA75" s="14"/>
    </row>
    <row r="76" spans="1:27" s="34" customFormat="1" ht="79.5" thickBot="1" x14ac:dyDescent="0.25">
      <c r="A76" s="25">
        <v>42696</v>
      </c>
      <c r="B76" s="5">
        <v>42696</v>
      </c>
      <c r="C76" s="5" t="s">
        <v>272</v>
      </c>
      <c r="D76" s="36"/>
      <c r="E76" s="5" t="s">
        <v>271</v>
      </c>
      <c r="F76" s="5" t="s">
        <v>273</v>
      </c>
      <c r="G76" s="37"/>
      <c r="H76" s="37"/>
      <c r="I76" s="37"/>
      <c r="J76" s="5" t="s">
        <v>38</v>
      </c>
      <c r="K76" s="19" t="s">
        <v>54</v>
      </c>
      <c r="L76" s="50" t="str">
        <f t="shared" ref="L76:L82" si="25">IF(OR($D76="Journée d'Études",$D76="Colloque",$D76="Forum",$D76="Séminaire",$D76="Table Ronde"),$A76-20,IF(OR($D76="Conférence",$D76="Journée des doctorants",$D76="Atelier",$D76="Petit Déjeuner"),$A76-7,IF($D76="Soutenance",$A76-1,IF(OR($D76="Réunion",$D76="Rentrée"),$A76,"Sans Objet"))))</f>
        <v>Sans Objet</v>
      </c>
      <c r="M76" s="51" t="str">
        <f t="shared" ref="M76:M82" si="26">IF(OR($D76="Journée d'Études",$D76="Colloque",$D76="Table Ronde",$D76="Séminaire"),$A76+2,IF(OR($D76="Conférence",$D76="Journée des doctorants",$D76="Atelier",$D76="Petit Déjeuner",$D76="Soutenance"),$A76+1,"Sans Objet"))</f>
        <v>Sans Objet</v>
      </c>
      <c r="N76" s="52" t="str">
        <f t="shared" ref="N76:N82" si="27">IF(OR(D76="Journée d'Études",$D76="Forum",D76="Colloque"),"septembre "&amp; YEAR(A76)-1,"Sans Objet")</f>
        <v>Sans Objet</v>
      </c>
      <c r="O76" s="52" t="str">
        <f t="shared" ref="O76:O82" si="28">IF(OR($D76="Journée d'Études",$D76="Colloque",$D76="Forum",$D76="Séminaire",$D76="Table Ronde",$D76="Conférence",$D76="Petit Déjeuner",$D76="atelier",$D76="Journée des doctorants"),IF(MONTH($A76)&lt;9,"Décembre "&amp; YEAR($A76)-1,"Juillet "&amp; YEAR($A76)),"Sans Objet")</f>
        <v>Sans Objet</v>
      </c>
      <c r="P76" s="52" t="str">
        <f t="shared" ref="P76:P82" si="29">IF(OR($D76="Journée d'Études",$D76="Colloque",$D76="Forum",$D76="Séminaire",$D76="Table Ronde"),$A76-180,IF(OR($D76="Conférence",$D76="Journée des doctorants",$D76="Atelier",$D76="Petit Déjeuner",$D76="Soutenance"),$A76-100,"Sans Objet"))</f>
        <v>Sans Objet</v>
      </c>
      <c r="Q76" s="52" t="str">
        <f t="shared" ref="Q76:Q82" si="30">IF(OR($D76="Journée d'Études",$D76="Colloque",$D76="Forum",$D76="Séminaire",$D76="Table Ronde"),$A76-180,IF(OR($D76="Conférence",$D76="Petit Déjeuner"),$A76-80,"Sans Objet"))</f>
        <v>Sans Objet</v>
      </c>
      <c r="R76" s="52" t="str">
        <f t="shared" si="19"/>
        <v>Sans Objet</v>
      </c>
      <c r="S76" s="52" t="str">
        <f t="shared" ref="S76:S82" si="31">IF(OR($D76="Journée d'Études",$D76="Colloque",$D76="Forum",$D76="Séminaire",$D76="Table Ronde"),$A76-110,IF(OR($D76="Conférence",$D76="Journée des doctorants",$D76="Atelier",$D76="Petit Déjeuner",$D76="Soutenance"),$A76-60,"Sans Objet"))</f>
        <v>Sans Objet</v>
      </c>
      <c r="T76" s="52" t="str">
        <f t="shared" ref="T76:T82" si="32">IF(OR($D76="Journée d'Études",$D76="Colloque",$D76="Forum",$D76="Séminaire",$D76="Table Ronde"),$A76-90,IF(OR($D76="Conférence",$D76="Journée des doctorants",$D76="Atelier",$D76="Petit Déjeuner",$D76="Soutenance"),$A76-60,"Sans Objet"))</f>
        <v>Sans Objet</v>
      </c>
      <c r="U76" s="52" t="str">
        <f t="shared" ref="U76:U82" si="33">IF(OR($D76="Journée d'Études",$D76="Colloque",$D76="Forum",$D76="Séminaire",$D76="Table Ronde"),$A76-80,IF(OR($D76="Conférence",$D76="Journée des doctorants",$D76="Atelier",$D76="Petit Déjeuner",$D76="Soutenance",$D76="Réunion",$D76="Rentrée"),$A76-30,"Sans Objet"))</f>
        <v>Sans Objet</v>
      </c>
      <c r="V76" s="52" t="str">
        <f t="shared" si="10"/>
        <v>Sans Objet</v>
      </c>
      <c r="W76" s="52" t="str">
        <f t="shared" ref="W76:W82" si="34">IF(OR($D76="Journée d'Études",$D76="Colloque",$D76="Forum",$D76="Séminaire",$D76="Table Ronde",$D76="Conférence",$D76="Petit Déjeuner"),$A76-30,"Sans Objet")</f>
        <v>Sans Objet</v>
      </c>
      <c r="X76" s="53" t="str">
        <f t="shared" ref="X76:X82" si="35">IF(OR(D76="Journée d'Études",D76="Forum",D76="Colloque"),$A76+180,"Sans Objet")</f>
        <v>Sans Objet</v>
      </c>
      <c r="Y76" s="30"/>
    </row>
    <row r="77" spans="1:27" s="34" customFormat="1" ht="45.75" thickBot="1" x14ac:dyDescent="0.25">
      <c r="A77" s="65">
        <v>42705</v>
      </c>
      <c r="B77" s="65"/>
      <c r="C77" s="65" t="s">
        <v>65</v>
      </c>
      <c r="D77" s="65" t="s">
        <v>3</v>
      </c>
      <c r="E77" s="65" t="s">
        <v>290</v>
      </c>
      <c r="F77" s="65" t="s">
        <v>293</v>
      </c>
      <c r="G77" s="65"/>
      <c r="H77" s="65"/>
      <c r="I77" s="65"/>
      <c r="J77" s="65" t="s">
        <v>291</v>
      </c>
      <c r="K77" s="65" t="s">
        <v>35</v>
      </c>
      <c r="L77" s="131" t="s">
        <v>292</v>
      </c>
      <c r="M77" s="51"/>
      <c r="N77" s="52"/>
      <c r="O77" s="52"/>
      <c r="P77" s="52"/>
      <c r="Q77" s="52"/>
      <c r="R77" s="52"/>
      <c r="S77" s="52"/>
      <c r="T77" s="52"/>
      <c r="U77" s="52"/>
      <c r="V77" s="52"/>
      <c r="W77" s="52"/>
      <c r="X77" s="53"/>
      <c r="Y77" s="30"/>
    </row>
    <row r="78" spans="1:27" s="30" customFormat="1" ht="50.1" customHeight="1" thickBot="1" x14ac:dyDescent="0.25">
      <c r="A78" s="65">
        <v>42705</v>
      </c>
      <c r="B78" s="65">
        <v>42705</v>
      </c>
      <c r="C78" s="66" t="s">
        <v>39</v>
      </c>
      <c r="D78" s="66" t="s">
        <v>49</v>
      </c>
      <c r="E78" s="66" t="s">
        <v>275</v>
      </c>
      <c r="F78" s="3" t="s">
        <v>40</v>
      </c>
      <c r="G78" s="67" t="s">
        <v>177</v>
      </c>
      <c r="H78" s="67" t="s">
        <v>266</v>
      </c>
      <c r="I78" s="67"/>
      <c r="J78" s="66" t="s">
        <v>276</v>
      </c>
      <c r="K78" s="68" t="s">
        <v>35</v>
      </c>
      <c r="L78" s="50">
        <f t="shared" si="25"/>
        <v>42698</v>
      </c>
      <c r="M78" s="51">
        <f t="shared" si="26"/>
        <v>42706</v>
      </c>
      <c r="N78" s="52" t="str">
        <f t="shared" si="27"/>
        <v>Sans Objet</v>
      </c>
      <c r="O78" s="52" t="str">
        <f t="shared" si="28"/>
        <v>Juillet 2016</v>
      </c>
      <c r="P78" s="52">
        <f t="shared" si="29"/>
        <v>42605</v>
      </c>
      <c r="Q78" s="52">
        <f t="shared" si="30"/>
        <v>42625</v>
      </c>
      <c r="R78" s="52" t="str">
        <f t="shared" si="19"/>
        <v>Sans Objet</v>
      </c>
      <c r="S78" s="52">
        <f t="shared" si="31"/>
        <v>42645</v>
      </c>
      <c r="T78" s="52">
        <f t="shared" si="32"/>
        <v>42645</v>
      </c>
      <c r="U78" s="52">
        <f t="shared" si="33"/>
        <v>42675</v>
      </c>
      <c r="V78" s="52" t="str">
        <f t="shared" si="10"/>
        <v>Sans Objet</v>
      </c>
      <c r="W78" s="52">
        <f t="shared" si="34"/>
        <v>42675</v>
      </c>
      <c r="X78" s="53" t="str">
        <f t="shared" si="35"/>
        <v>Sans Objet</v>
      </c>
    </row>
    <row r="79" spans="1:27" s="30" customFormat="1" ht="50.1" customHeight="1" thickBot="1" x14ac:dyDescent="0.25">
      <c r="A79" s="65">
        <v>42710</v>
      </c>
      <c r="B79" s="65"/>
      <c r="C79" s="66"/>
      <c r="D79" s="66"/>
      <c r="E79" s="66" t="s">
        <v>313</v>
      </c>
      <c r="F79" s="3" t="s">
        <v>314</v>
      </c>
      <c r="G79" s="67"/>
      <c r="H79" s="67"/>
      <c r="I79" s="67"/>
      <c r="J79" s="66" t="s">
        <v>315</v>
      </c>
      <c r="K79" s="68" t="s">
        <v>35</v>
      </c>
      <c r="L79" s="50"/>
      <c r="M79" s="51"/>
      <c r="N79" s="52"/>
      <c r="O79" s="52"/>
      <c r="P79" s="52"/>
      <c r="Q79" s="52"/>
      <c r="R79" s="52"/>
      <c r="S79" s="52"/>
      <c r="T79" s="52"/>
      <c r="U79" s="52"/>
      <c r="V79" s="52"/>
      <c r="W79" s="52"/>
      <c r="X79" s="53"/>
    </row>
    <row r="80" spans="1:27" s="30" customFormat="1" ht="50.1" customHeight="1" thickBot="1" x14ac:dyDescent="0.25">
      <c r="A80" s="54">
        <v>42712</v>
      </c>
      <c r="B80" s="54">
        <v>42713</v>
      </c>
      <c r="C80" s="55" t="s">
        <v>280</v>
      </c>
      <c r="D80" s="55" t="s">
        <v>10</v>
      </c>
      <c r="E80" s="55" t="s">
        <v>278</v>
      </c>
      <c r="F80" s="55" t="s">
        <v>279</v>
      </c>
      <c r="G80" s="56" t="s">
        <v>281</v>
      </c>
      <c r="H80" s="56"/>
      <c r="I80" s="56" t="s">
        <v>282</v>
      </c>
      <c r="J80" s="55" t="s">
        <v>242</v>
      </c>
      <c r="K80" s="69" t="s">
        <v>37</v>
      </c>
      <c r="L80" s="50">
        <f t="shared" si="25"/>
        <v>42692</v>
      </c>
      <c r="M80" s="51">
        <f t="shared" si="26"/>
        <v>42714</v>
      </c>
      <c r="N80" s="52" t="str">
        <f>IF(OR(D80="Journée d'Études",$D80="Forum",D80="Colloque"),"septembre "&amp; YEAR(A80)-1,"Sans Objet")</f>
        <v>septembre 2015</v>
      </c>
      <c r="O80" s="52" t="str">
        <f t="shared" si="28"/>
        <v>Juillet 2016</v>
      </c>
      <c r="P80" s="52">
        <f t="shared" si="29"/>
        <v>42532</v>
      </c>
      <c r="Q80" s="52">
        <f t="shared" si="30"/>
        <v>42532</v>
      </c>
      <c r="R80" s="52">
        <f t="shared" si="19"/>
        <v>42592</v>
      </c>
      <c r="S80" s="52">
        <f t="shared" si="31"/>
        <v>42602</v>
      </c>
      <c r="T80" s="52">
        <f t="shared" si="32"/>
        <v>42622</v>
      </c>
      <c r="U80" s="52">
        <f t="shared" si="33"/>
        <v>42632</v>
      </c>
      <c r="V80" s="52">
        <f t="shared" si="10"/>
        <v>42632</v>
      </c>
      <c r="W80" s="52">
        <f t="shared" si="34"/>
        <v>42682</v>
      </c>
      <c r="X80" s="53">
        <f>IF(OR(D80="Journée d'Études",D80="Forum",D80="Colloque"),$A80+180,"Sans Objet")</f>
        <v>42892</v>
      </c>
    </row>
    <row r="81" spans="1:27" ht="51.75" customHeight="1" thickBot="1" x14ac:dyDescent="0.25">
      <c r="A81" s="3" t="s">
        <v>328</v>
      </c>
      <c r="B81" s="3"/>
      <c r="C81" s="3"/>
      <c r="D81" s="20" t="s">
        <v>1</v>
      </c>
      <c r="E81" s="3" t="s">
        <v>329</v>
      </c>
      <c r="F81" s="3" t="s">
        <v>330</v>
      </c>
      <c r="G81" s="4"/>
      <c r="H81" s="4"/>
      <c r="I81" s="4"/>
      <c r="J81" s="66" t="s">
        <v>260</v>
      </c>
      <c r="K81" s="73" t="s">
        <v>35</v>
      </c>
      <c r="L81" s="50" t="e">
        <f>IF(OR($D81="Journée d'Études",$D81="Colloque",$D81="Forum",$D81="Séminaire",$D81="Table Ronde"),$A81-20,IF(OR($D81="Conférence",$D81="Journée des doctorants",$D81="Atelier",$D81="Petit Déjeuner"),$A81-7,IF($D81="Soutenance",$A81-1,IF(OR($D81="Réunion",$D81="Rentrée"),$A81,"Sans Objet"))))</f>
        <v>#VALUE!</v>
      </c>
      <c r="M81" s="51" t="e">
        <f>IF(OR($D81="Journée d'Études",$D81="Colloque",$D81="Table Ronde",$D81="Séminaire"),$A81+2,IF(OR($D81="Conférence",$D81="Journée des doctorants",$D81="Atelier",$D81="Petit Déjeuner",$D81="Soutenance"),$A81+1,"Sans Objet"))</f>
        <v>#VALUE!</v>
      </c>
      <c r="N81" s="52" t="str">
        <f>IF(OR(D81="Journée d'Études",$D81="Forum",D81="Colloque"),"septembre "&amp; YEAR(A81)-1,"Sans Objet")</f>
        <v>Sans Objet</v>
      </c>
      <c r="O81" s="52" t="str">
        <f>IF(OR($D81="Journée d'Études",$D81="Colloque",$D81="Forum",$D81="Séminaire",$D81="Table Ronde",$D81="Conférence",$D81="Petit Déjeuner",$D81="atelier",$D81="Journée des doctorants"),IF(MONTH($A81)&lt;9,"Décembre "&amp; YEAR($A81)-1,"Juillet "&amp; YEAR($A81)),"Sans Objet")</f>
        <v>Sans Objet</v>
      </c>
      <c r="P81" s="52" t="e">
        <f>IF(OR($D81="Journée d'Études",$D81="Colloque",$D81="Forum",$D81="Séminaire",$D81="Table Ronde"),$A81-180,IF(OR($D81="Conférence",$D81="Journée des doctorants",$D81="Atelier",$D81="Petit Déjeuner",$D81="Soutenance"),$A81-100,"Sans Objet"))</f>
        <v>#VALUE!</v>
      </c>
      <c r="Q81" s="52" t="str">
        <f>IF(OR($D81="Journée d'Études",$D81="Colloque",$D81="Forum",$D81="Séminaire",$D81="Table Ronde"),$A81-180,IF(OR($D81="Conférence",$D81="Petit Déjeuner"),$A81-80,"Sans Objet"))</f>
        <v>Sans Objet</v>
      </c>
      <c r="R81" s="52" t="str">
        <f t="shared" si="19"/>
        <v>Sans Objet</v>
      </c>
      <c r="S81" s="52" t="e">
        <f>IF(OR($D81="Journée d'Études",$D81="Colloque",$D81="Forum",$D81="Séminaire",$D81="Table Ronde"),$A81-110,IF(OR($D81="Conférence",$D81="Journée des doctorants",$D81="Atelier",$D81="Petit Déjeuner",$D81="Soutenance"),$A81-60,"Sans Objet"))</f>
        <v>#VALUE!</v>
      </c>
      <c r="T81" s="52" t="e">
        <f>IF(OR($D81="Journée d'Études",$D81="Colloque",$D81="Forum",$D81="Séminaire",$D81="Table Ronde"),$A81-90,IF(OR($D81="Conférence",$D81="Journée des doctorants",$D81="Atelier",$D81="Petit Déjeuner",$D81="Soutenance"),$A81-60,"Sans Objet"))</f>
        <v>#VALUE!</v>
      </c>
      <c r="U81" s="52" t="e">
        <f>IF(OR($D81="Journée d'Études",$D81="Colloque",$D81="Forum",$D81="Séminaire",$D81="Table Ronde"),$A81-80,IF(OR($D81="Conférence",$D81="Journée des doctorants",$D81="Atelier",$D81="Petit Déjeuner",$D81="Soutenance",$D81="Réunion",$D81="Rentrée"),$A81-30,"Sans Objet"))</f>
        <v>#VALUE!</v>
      </c>
      <c r="V81" s="52" t="str">
        <f t="shared" si="10"/>
        <v>Sans Objet</v>
      </c>
      <c r="W81" s="52" t="str">
        <f>IF(OR($D81="Journée d'Études",$D81="Colloque",$D81="Forum",$D81="Séminaire",$D81="Table Ronde",$D81="Conférence",$D81="Petit Déjeuner"),$A81-30,"Sans Objet")</f>
        <v>Sans Objet</v>
      </c>
      <c r="X81" s="53" t="str">
        <f>IF(OR(D81="Journée d'Études",D81="Forum",D81="Colloque"),$A81+180,"Sans Objet")</f>
        <v>Sans Objet</v>
      </c>
      <c r="Y81" s="14"/>
      <c r="Z81" s="14"/>
      <c r="AA81" s="14"/>
    </row>
    <row r="82" spans="1:27" s="1" customFormat="1" ht="50.1" customHeight="1" thickBot="1" x14ac:dyDescent="0.25">
      <c r="A82" s="54" t="s">
        <v>254</v>
      </c>
      <c r="B82" s="80"/>
      <c r="C82" s="55"/>
      <c r="D82" s="55" t="s">
        <v>255</v>
      </c>
      <c r="E82" s="55" t="s">
        <v>256</v>
      </c>
      <c r="F82" s="55"/>
      <c r="G82" s="56"/>
      <c r="H82" s="56"/>
      <c r="I82" s="56"/>
      <c r="J82" s="55"/>
      <c r="K82" s="69" t="s">
        <v>37</v>
      </c>
      <c r="L82" s="50" t="e">
        <f t="shared" si="25"/>
        <v>#VALUE!</v>
      </c>
      <c r="M82" s="51" t="e">
        <f t="shared" si="26"/>
        <v>#VALUE!</v>
      </c>
      <c r="N82" s="52" t="str">
        <f t="shared" si="27"/>
        <v>Sans Objet</v>
      </c>
      <c r="O82" s="52" t="str">
        <f t="shared" si="28"/>
        <v>Sans Objet</v>
      </c>
      <c r="P82" s="52" t="e">
        <f t="shared" si="29"/>
        <v>#VALUE!</v>
      </c>
      <c r="Q82" s="52" t="str">
        <f t="shared" si="30"/>
        <v>Sans Objet</v>
      </c>
      <c r="R82" s="52" t="str">
        <f t="shared" si="19"/>
        <v>Sans Objet</v>
      </c>
      <c r="S82" s="52" t="e">
        <f t="shared" si="31"/>
        <v>#VALUE!</v>
      </c>
      <c r="T82" s="52" t="e">
        <f t="shared" si="32"/>
        <v>#VALUE!</v>
      </c>
      <c r="U82" s="52" t="e">
        <f t="shared" si="33"/>
        <v>#VALUE!</v>
      </c>
      <c r="V82" s="52" t="str">
        <f t="shared" si="10"/>
        <v>Sans Objet</v>
      </c>
      <c r="W82" s="52" t="str">
        <f t="shared" si="34"/>
        <v>Sans Objet</v>
      </c>
      <c r="X82" s="53" t="str">
        <f t="shared" si="35"/>
        <v>Sans Objet</v>
      </c>
      <c r="Y82"/>
    </row>
  </sheetData>
  <sheetProtection insertRows="0" deleteRows="0" sort="0" autoFilter="0"/>
  <mergeCells count="3">
    <mergeCell ref="B1:K1"/>
    <mergeCell ref="L1:M1"/>
    <mergeCell ref="N1:X1"/>
  </mergeCells>
  <phoneticPr fontId="19" type="noConversion"/>
  <conditionalFormatting sqref="L32:X32 N7:X10 N76:X80 N82:X82 L37:X72 L30:X30 L35:X35 N21:X25 N27:X29">
    <cfRule type="cellIs" dxfId="85" priority="153" stopIfTrue="1" operator="equal">
      <formula>"Sans Objet"</formula>
    </cfRule>
    <cfRule type="cellIs" dxfId="84" priority="154" stopIfTrue="1" operator="lessThan">
      <formula>$A$1</formula>
    </cfRule>
    <cfRule type="cellIs" dxfId="83" priority="155" stopIfTrue="1" operator="greaterThan">
      <formula>$A$1</formula>
    </cfRule>
  </conditionalFormatting>
  <conditionalFormatting sqref="L5:M10 L76:M80 L82:M82 L21:M25 L27:M29">
    <cfRule type="cellIs" dxfId="82" priority="76" stopIfTrue="1" operator="equal">
      <formula>"Sans Objet"</formula>
    </cfRule>
  </conditionalFormatting>
  <conditionalFormatting sqref="N5:X6">
    <cfRule type="cellIs" dxfId="81" priority="77" stopIfTrue="1" operator="equal">
      <formula>"Sans Objet"</formula>
    </cfRule>
    <cfRule type="cellIs" dxfId="80" priority="78" stopIfTrue="1" operator="lessThan">
      <formula>$A$1</formula>
    </cfRule>
    <cfRule type="cellIs" dxfId="79" priority="79" stopIfTrue="1" operator="greaterThan">
      <formula>$A$1</formula>
    </cfRule>
  </conditionalFormatting>
  <conditionalFormatting sqref="L3:M4 L16:M18 L11:M11 L31:M31">
    <cfRule type="cellIs" dxfId="78" priority="72" stopIfTrue="1" operator="equal">
      <formula>"Sans Objet"</formula>
    </cfRule>
  </conditionalFormatting>
  <conditionalFormatting sqref="N3:X4 N16:X18 N11:X11 N31:X31">
    <cfRule type="cellIs" dxfId="77" priority="73" stopIfTrue="1" operator="equal">
      <formula>"Sans Objet"</formula>
    </cfRule>
    <cfRule type="cellIs" dxfId="76" priority="74" stopIfTrue="1" operator="lessThan">
      <formula>$A$1</formula>
    </cfRule>
    <cfRule type="cellIs" dxfId="75" priority="75" stopIfTrue="1" operator="greaterThan">
      <formula>$A$1</formula>
    </cfRule>
  </conditionalFormatting>
  <conditionalFormatting sqref="N13:X15">
    <cfRule type="cellIs" dxfId="74" priority="69" stopIfTrue="1" operator="equal">
      <formula>"Sans Objet"</formula>
    </cfRule>
  </conditionalFormatting>
  <conditionalFormatting sqref="L13:M15">
    <cfRule type="cellIs" dxfId="73" priority="68" stopIfTrue="1" operator="equal">
      <formula>"Sans Objet"</formula>
    </cfRule>
  </conditionalFormatting>
  <conditionalFormatting sqref="L12:X12">
    <cfRule type="cellIs" dxfId="72" priority="58" stopIfTrue="1" operator="equal">
      <formula>"Sans Objet"</formula>
    </cfRule>
    <cfRule type="cellIs" dxfId="71" priority="59" stopIfTrue="1" operator="lessThan">
      <formula>$A$1</formula>
    </cfRule>
    <cfRule type="cellIs" dxfId="70" priority="60" stopIfTrue="1" operator="greaterThan">
      <formula>$A$1</formula>
    </cfRule>
  </conditionalFormatting>
  <conditionalFormatting sqref="L19:M20">
    <cfRule type="cellIs" dxfId="69" priority="28" stopIfTrue="1" operator="equal">
      <formula>"Sans Objet"</formula>
    </cfRule>
  </conditionalFormatting>
  <conditionalFormatting sqref="N19:X20">
    <cfRule type="cellIs" dxfId="68" priority="29" stopIfTrue="1" operator="equal">
      <formula>"Sans Objet"</formula>
    </cfRule>
    <cfRule type="cellIs" dxfId="67" priority="30" stopIfTrue="1" operator="lessThan">
      <formula>$A$1</formula>
    </cfRule>
    <cfRule type="cellIs" dxfId="66" priority="31" stopIfTrue="1" operator="greaterThan">
      <formula>$A$1</formula>
    </cfRule>
  </conditionalFormatting>
  <conditionalFormatting sqref="L74:M74">
    <cfRule type="cellIs" dxfId="65" priority="24" stopIfTrue="1" operator="equal">
      <formula>"Sans Objet"</formula>
    </cfRule>
  </conditionalFormatting>
  <conditionalFormatting sqref="N74:X74">
    <cfRule type="cellIs" dxfId="64" priority="25" stopIfTrue="1" operator="equal">
      <formula>"Sans Objet"</formula>
    </cfRule>
    <cfRule type="cellIs" dxfId="63" priority="26" stopIfTrue="1" operator="lessThan">
      <formula>$A$1</formula>
    </cfRule>
    <cfRule type="cellIs" dxfId="62" priority="27" stopIfTrue="1" operator="greaterThan">
      <formula>$A$1</formula>
    </cfRule>
  </conditionalFormatting>
  <conditionalFormatting sqref="L73:M73">
    <cfRule type="cellIs" dxfId="61" priority="20" stopIfTrue="1" operator="equal">
      <formula>"Sans Objet"</formula>
    </cfRule>
  </conditionalFormatting>
  <conditionalFormatting sqref="N73:X73">
    <cfRule type="cellIs" dxfId="60" priority="21" stopIfTrue="1" operator="equal">
      <formula>"Sans Objet"</formula>
    </cfRule>
    <cfRule type="cellIs" dxfId="59" priority="22" stopIfTrue="1" operator="lessThan">
      <formula>$A$1</formula>
    </cfRule>
    <cfRule type="cellIs" dxfId="58" priority="23" stopIfTrue="1" operator="greaterThan">
      <formula>$A$1</formula>
    </cfRule>
  </conditionalFormatting>
  <conditionalFormatting sqref="L75:M75">
    <cfRule type="cellIs" dxfId="57" priority="16" stopIfTrue="1" operator="equal">
      <formula>"Sans Objet"</formula>
    </cfRule>
  </conditionalFormatting>
  <conditionalFormatting sqref="N75:X75">
    <cfRule type="cellIs" dxfId="56" priority="17" stopIfTrue="1" operator="equal">
      <formula>"Sans Objet"</formula>
    </cfRule>
    <cfRule type="cellIs" dxfId="55" priority="18" stopIfTrue="1" operator="lessThan">
      <formula>$A$1</formula>
    </cfRule>
    <cfRule type="cellIs" dxfId="54" priority="19" stopIfTrue="1" operator="greaterThan">
      <formula>$A$1</formula>
    </cfRule>
  </conditionalFormatting>
  <conditionalFormatting sqref="L81:M81">
    <cfRule type="cellIs" dxfId="53" priority="12" stopIfTrue="1" operator="equal">
      <formula>"Sans Objet"</formula>
    </cfRule>
  </conditionalFormatting>
  <conditionalFormatting sqref="N81:X81">
    <cfRule type="cellIs" dxfId="52" priority="13" stopIfTrue="1" operator="equal">
      <formula>"Sans Objet"</formula>
    </cfRule>
    <cfRule type="cellIs" dxfId="51" priority="14" stopIfTrue="1" operator="lessThan">
      <formula>$A$1</formula>
    </cfRule>
    <cfRule type="cellIs" dxfId="50" priority="15" stopIfTrue="1" operator="greaterThan">
      <formula>$A$1</formula>
    </cfRule>
  </conditionalFormatting>
  <conditionalFormatting sqref="L33:M34">
    <cfRule type="cellIs" dxfId="49" priority="5" stopIfTrue="1" operator="equal">
      <formula>"Sans Objet"</formula>
    </cfRule>
  </conditionalFormatting>
  <conditionalFormatting sqref="N33:X34">
    <cfRule type="cellIs" dxfId="48" priority="6" stopIfTrue="1" operator="equal">
      <formula>"Sans Objet"</formula>
    </cfRule>
    <cfRule type="cellIs" dxfId="47" priority="7" stopIfTrue="1" operator="lessThan">
      <formula>$A$1</formula>
    </cfRule>
    <cfRule type="cellIs" dxfId="46" priority="8" stopIfTrue="1" operator="greaterThan">
      <formula>$A$1</formula>
    </cfRule>
  </conditionalFormatting>
  <conditionalFormatting sqref="L36:M36">
    <cfRule type="cellIs" dxfId="45" priority="1" stopIfTrue="1" operator="equal">
      <formula>"Sans Objet"</formula>
    </cfRule>
  </conditionalFormatting>
  <conditionalFormatting sqref="N36:X36">
    <cfRule type="cellIs" dxfId="44" priority="2" stopIfTrue="1" operator="equal">
      <formula>"Sans Objet"</formula>
    </cfRule>
    <cfRule type="cellIs" dxfId="43" priority="3" stopIfTrue="1" operator="lessThan">
      <formula>$A$1</formula>
    </cfRule>
    <cfRule type="cellIs" dxfId="42" priority="4" stopIfTrue="1" operator="greaterThan">
      <formula>$A$1</formula>
    </cfRule>
  </conditionalFormatting>
  <pageMargins left="0.25" right="0.25" top="0.75" bottom="0.75" header="0.3" footer="0.3"/>
  <pageSetup paperSize="9" scale="1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6"/>
  <sheetViews>
    <sheetView topLeftCell="A45" zoomScale="75" workbookViewId="0">
      <selection activeCell="F38" sqref="F38"/>
    </sheetView>
  </sheetViews>
  <sheetFormatPr baseColWidth="10" defaultRowHeight="12.75" x14ac:dyDescent="0.2"/>
  <cols>
    <col min="1" max="2" width="11.7109375" style="22" customWidth="1"/>
    <col min="3" max="4" width="11.7109375" customWidth="1"/>
    <col min="5" max="5" width="71.28515625" customWidth="1"/>
    <col min="6" max="6" width="18.7109375" customWidth="1"/>
    <col min="7" max="8" width="15.7109375" customWidth="1"/>
    <col min="9" max="9" width="12.7109375" customWidth="1"/>
    <col min="10" max="10" width="14.42578125" customWidth="1"/>
    <col min="11" max="11" width="12.7109375" customWidth="1"/>
    <col min="12" max="24" width="13.7109375" style="16" customWidth="1"/>
  </cols>
  <sheetData>
    <row r="1" spans="1:25" s="14" customFormat="1" ht="74.099999999999994" customHeight="1" thickBot="1" x14ac:dyDescent="0.25">
      <c r="A1" s="23">
        <f ca="1">TODAY()</f>
        <v>43276</v>
      </c>
      <c r="B1" s="513" t="s">
        <v>42</v>
      </c>
      <c r="C1" s="514"/>
      <c r="D1" s="514"/>
      <c r="E1" s="514"/>
      <c r="F1" s="514"/>
      <c r="G1" s="514"/>
      <c r="H1" s="514"/>
      <c r="I1" s="514"/>
      <c r="J1" s="514"/>
      <c r="K1" s="515"/>
      <c r="L1" s="516" t="s">
        <v>45</v>
      </c>
      <c r="M1" s="517"/>
      <c r="N1" s="516" t="s">
        <v>46</v>
      </c>
      <c r="O1" s="517"/>
      <c r="P1" s="517"/>
      <c r="Q1" s="517"/>
      <c r="R1" s="517"/>
      <c r="S1" s="517"/>
      <c r="T1" s="517"/>
      <c r="U1" s="517"/>
      <c r="V1" s="517"/>
      <c r="W1" s="517"/>
      <c r="X1" s="518"/>
      <c r="Y1" s="13"/>
    </row>
    <row r="2" spans="1:25" s="14" customFormat="1" ht="68.25" thickBot="1" x14ac:dyDescent="0.25">
      <c r="A2" s="24" t="s">
        <v>23</v>
      </c>
      <c r="B2" s="21" t="s">
        <v>25</v>
      </c>
      <c r="C2" s="17" t="s">
        <v>24</v>
      </c>
      <c r="D2" s="17" t="s">
        <v>26</v>
      </c>
      <c r="E2" s="17" t="s">
        <v>31</v>
      </c>
      <c r="F2" s="17" t="s">
        <v>58</v>
      </c>
      <c r="G2" s="17" t="s">
        <v>32</v>
      </c>
      <c r="H2" s="17" t="s">
        <v>20</v>
      </c>
      <c r="I2" s="17" t="s">
        <v>27</v>
      </c>
      <c r="J2" s="17" t="s">
        <v>28</v>
      </c>
      <c r="K2" s="18" t="s">
        <v>29</v>
      </c>
      <c r="L2" s="44" t="s">
        <v>21</v>
      </c>
      <c r="M2" s="45" t="s">
        <v>22</v>
      </c>
      <c r="N2" s="46" t="s">
        <v>15</v>
      </c>
      <c r="O2" s="47" t="s">
        <v>30</v>
      </c>
      <c r="P2" s="48" t="s">
        <v>16</v>
      </c>
      <c r="Q2" s="43" t="s">
        <v>43</v>
      </c>
      <c r="R2" s="43" t="s">
        <v>44</v>
      </c>
      <c r="S2" s="48" t="s">
        <v>17</v>
      </c>
      <c r="T2" s="48" t="s">
        <v>18</v>
      </c>
      <c r="U2" s="43" t="s">
        <v>12</v>
      </c>
      <c r="V2" s="43" t="s">
        <v>13</v>
      </c>
      <c r="W2" s="43" t="s">
        <v>14</v>
      </c>
      <c r="X2" s="49" t="s">
        <v>48</v>
      </c>
    </row>
    <row r="3" spans="1:25" ht="47.25" customHeight="1" thickBot="1" x14ac:dyDescent="0.25">
      <c r="A3" s="65">
        <v>42740</v>
      </c>
      <c r="B3" s="65"/>
      <c r="C3" s="66" t="s">
        <v>298</v>
      </c>
      <c r="D3" s="66" t="s">
        <v>0</v>
      </c>
      <c r="E3" s="66" t="s">
        <v>453</v>
      </c>
      <c r="F3" s="3" t="s">
        <v>407</v>
      </c>
      <c r="G3" s="67"/>
      <c r="H3" s="67"/>
      <c r="I3" s="67"/>
      <c r="J3" s="66" t="s">
        <v>51</v>
      </c>
      <c r="K3" s="68" t="s">
        <v>35</v>
      </c>
      <c r="L3" s="50"/>
      <c r="M3" s="51"/>
      <c r="N3" s="52"/>
      <c r="O3" s="52"/>
      <c r="P3" s="52"/>
      <c r="Q3" s="52"/>
      <c r="R3" s="52"/>
      <c r="S3" s="52"/>
      <c r="T3" s="52"/>
      <c r="U3" s="52"/>
      <c r="V3" s="52"/>
      <c r="W3" s="52"/>
      <c r="X3" s="53"/>
    </row>
    <row r="4" spans="1:25" ht="68.25" thickBot="1" x14ac:dyDescent="0.25">
      <c r="A4" s="65">
        <v>42747</v>
      </c>
      <c r="B4" s="65">
        <v>42747</v>
      </c>
      <c r="C4" s="66" t="s">
        <v>39</v>
      </c>
      <c r="D4" s="66" t="s">
        <v>49</v>
      </c>
      <c r="E4" s="66" t="s">
        <v>405</v>
      </c>
      <c r="F4" s="3" t="s">
        <v>40</v>
      </c>
      <c r="G4" s="67" t="s">
        <v>177</v>
      </c>
      <c r="H4" s="67" t="s">
        <v>266</v>
      </c>
      <c r="I4" s="67"/>
      <c r="J4" s="66" t="s">
        <v>276</v>
      </c>
      <c r="K4" s="68" t="s">
        <v>35</v>
      </c>
      <c r="L4" s="50">
        <f>IF(OR($D4="Journée d'Études",$D4="Colloque",$D4="Forum",$D4="Séminaire",$D4="Table Ronde"),$A4-20,IF(OR($D4="Conférence",$D4="Journée des doctorants",$D4="Atelier",$D4="Petit Déjeuner"),$A4-7,IF($D4="Soutenance",$A4-1,IF(OR($D4="Réunion",$D4="Rentrée"),$A4,"Sans Objet"))))</f>
        <v>42740</v>
      </c>
      <c r="M4" s="51">
        <f>IF(OR($D4="Journée d'Études",$D4="Colloque",$D4="Table Ronde",$D4="Séminaire"),$A4+2,IF(OR($D4="Conférence",$D4="Journée des doctorants",$D4="Atelier",$D4="Petit Déjeuner",$D4="Soutenance"),$A4+1,"Sans Objet"))</f>
        <v>42748</v>
      </c>
      <c r="N4" s="52" t="str">
        <f>IF(OR(D4="Journée d'Études",$D4="Forum",D4="Colloque"),"septembre "&amp; YEAR(A4)-1,"Sans Objet")</f>
        <v>Sans Objet</v>
      </c>
      <c r="O4" s="52" t="str">
        <f>IF(OR($D4="Journée d'Études",$D4="Colloque",$D4="Forum",$D4="Séminaire",$D4="Table Ronde",$D4="Conférence",$D4="Petit Déjeuner",$D4="atelier",$D4="Journée des doctorants"),IF(MONTH($A4)&lt;9,"Décembre "&amp; YEAR($A4)-1,"Juillet "&amp; YEAR($A4)),"Sans Objet")</f>
        <v>Décembre 2016</v>
      </c>
      <c r="P4" s="52">
        <f>IF(OR($D4="Journée d'Études",$D4="Colloque",$D4="Forum",$D4="Séminaire",$D4="Table Ronde"),$A4-180,IF(OR($D4="Conférence",$D4="Journée des doctorants",$D4="Atelier",$D4="Petit Déjeuner",$D4="Soutenance"),$A4-100,"Sans Objet"))</f>
        <v>42647</v>
      </c>
      <c r="Q4" s="52">
        <f>IF(OR($D4="Journée d'Études",$D4="Colloque",$D4="Forum",$D4="Séminaire",$D4="Table Ronde"),$A4-180,IF(OR($D4="Conférence",$D4="Petit Déjeuner"),$A4-80,"Sans Objet"))</f>
        <v>42667</v>
      </c>
      <c r="R4" s="52" t="str">
        <f>IF(OR($D4="Journée d'Études",$D4="Colloque",$D4="Forum",$D4="Séminaire",$D4="Table Ronde"),$A4-120,"Sans Objet")</f>
        <v>Sans Objet</v>
      </c>
      <c r="S4" s="52">
        <f>IF(OR($D4="Journée d'Études",$D4="Colloque",$D4="Forum",$D4="Séminaire",$D4="Table Ronde"),$A4-110,IF(OR($D4="Conférence",$D4="Journée des doctorants",$D4="Atelier",$D4="Petit Déjeuner",$D4="Soutenance"),$A4-60,"Sans Objet"))</f>
        <v>42687</v>
      </c>
      <c r="T4" s="52">
        <f>IF(OR($D4="Journée d'Études",$D4="Colloque",$D4="Forum",$D4="Séminaire",$D4="Table Ronde"),$A4-90,IF(OR($D4="Conférence",$D4="Journée des doctorants",$D4="Atelier",$D4="Petit Déjeuner",$D4="Soutenance"),$A4-60,"Sans Objet"))</f>
        <v>42687</v>
      </c>
      <c r="U4" s="52">
        <f>IF(OR($D4="Journée d'Études",$D4="Colloque",$D4="Forum",$D4="Séminaire",$D4="Table Ronde"),$A4-80,IF(OR($D4="Conférence",$D4="Journée des doctorants",$D4="Atelier",$D4="Petit Déjeuner",$D4="Soutenance",$D4="Réunion",$D4="Rentrée"),$A4-30,"Sans Objet"))</f>
        <v>42717</v>
      </c>
      <c r="V4" s="52" t="str">
        <f>IF(OR($D4="Journée d'Études",$D4="Colloque",$D4="Forum",$D4="Séminaire",$D4="Table Ronde"),$A4-80,"Sans Objet")</f>
        <v>Sans Objet</v>
      </c>
      <c r="W4" s="52">
        <f>IF(OR($D4="Journée d'Études",$D4="Colloque",$D4="Forum",$D4="Séminaire",$D4="Table Ronde",$D4="Conférence",$D4="Petit Déjeuner"),$A4-30,"Sans Objet")</f>
        <v>42717</v>
      </c>
      <c r="X4" s="53" t="str">
        <f>IF(OR(D4="Journée d'Études",D4="Forum",D4="Colloque"),$A4+180,"Sans Objet")</f>
        <v>Sans Objet</v>
      </c>
    </row>
    <row r="5" spans="1:25" s="30" customFormat="1" ht="50.1" customHeight="1" thickBot="1" x14ac:dyDescent="0.25">
      <c r="A5" s="26">
        <v>42759</v>
      </c>
      <c r="B5" s="7"/>
      <c r="C5" s="7" t="s">
        <v>422</v>
      </c>
      <c r="D5" s="7" t="s">
        <v>3</v>
      </c>
      <c r="E5" s="7" t="s">
        <v>423</v>
      </c>
      <c r="F5" s="7" t="s">
        <v>424</v>
      </c>
      <c r="G5" s="8" t="s">
        <v>425</v>
      </c>
      <c r="H5" s="8" t="s">
        <v>93</v>
      </c>
      <c r="I5" s="33"/>
      <c r="J5" s="12" t="s">
        <v>69</v>
      </c>
      <c r="K5" s="9" t="s">
        <v>37</v>
      </c>
      <c r="L5" s="50">
        <f>IF(OR($D5="Journée d'Études",$D5="Colloque",$D5="Forum",$D5="Séminaire",$D5="Table Ronde"),$A5-20,IF(OR($D5="Conférence",$D5="Journée des doctorants",$D5="Atelier",$D5="Petit Déjeuner"),$A5-7,IF($D5="Soutenance",$A5-1,IF(OR($D5="Réunion",$D5="Rentrée"),$A5,"Sans Objet"))))</f>
        <v>42752</v>
      </c>
      <c r="M5" s="51">
        <f>IF(OR($D5="Journée d'Études",$D5="Colloque",$D5="Table Ronde",$D5="Séminaire"),$A5+2,IF(OR($D5="Conférence",$D5="Journée des doctorants",$D5="Atelier",$D5="Petit Déjeuner",$D5="Soutenance"),$A5+1,"Sans Objet"))</f>
        <v>42760</v>
      </c>
      <c r="N5" s="52" t="str">
        <f>IF(OR(D5="Journée d'Études",$D5="Forum",D5="Colloque"),"septembre "&amp; YEAR(A5)-1,"Sans Objet")</f>
        <v>Sans Objet</v>
      </c>
      <c r="O5" s="52" t="str">
        <f>IF(OR($D5="Journée d'Études",$D5="Colloque",$D5="Forum",$D5="Séminaire",$D5="Table Ronde",$D5="Conférence",$D5="Petit Déjeuner",$D5="atelier",$D5="Journée des doctorants"),IF(MONTH($A5)&lt;9,"Décembre "&amp; YEAR($A5)-1,"Juillet "&amp; YEAR($A5)),"Sans Objet")</f>
        <v>Décembre 2016</v>
      </c>
      <c r="P5" s="52">
        <f>IF(OR($D5="Journée d'Études",$D5="Colloque",$D5="Forum",$D5="Séminaire",$D5="Table Ronde"),$A5-180,IF(OR($D5="Conférence",$D5="Journée des doctorants",$D5="Atelier",$D5="Petit Déjeuner",$D5="Soutenance"),$A5-100,"Sans Objet"))</f>
        <v>42659</v>
      </c>
      <c r="Q5" s="52">
        <f>IF(OR($D5="Journée d'Études",$D5="Colloque",$D5="Forum",$D5="Séminaire",$D5="Table Ronde"),$A5-180,IF(OR($D5="Conférence",$D5="Petit Déjeuner"),$A5-80,"Sans Objet"))</f>
        <v>42679</v>
      </c>
      <c r="R5" s="52" t="str">
        <f>IF(OR($D5="Journée d'Études",$D5="Colloque",$D5="Forum",$D5="Séminaire",$D5="Table Ronde"),$A5-120,"Sans Objet")</f>
        <v>Sans Objet</v>
      </c>
      <c r="S5" s="52">
        <f>IF(OR($D5="Journée d'Études",$D5="Colloque",$D5="Forum",$D5="Séminaire",$D5="Table Ronde"),$A5-110,IF(OR($D5="Conférence",$D5="Journée des doctorants",$D5="Atelier",$D5="Petit Déjeuner",$D5="Soutenance"),$A5-60,"Sans Objet"))</f>
        <v>42699</v>
      </c>
      <c r="T5" s="52">
        <f>IF(OR($D5="Journée d'Études",$D5="Colloque",$D5="Forum",$D5="Séminaire",$D5="Table Ronde"),$A5-90,IF(OR($D5="Conférence",$D5="Journée des doctorants",$D5="Atelier",$D5="Petit Déjeuner",$D5="Soutenance"),$A5-60,"Sans Objet"))</f>
        <v>42699</v>
      </c>
      <c r="U5" s="52">
        <f>IF(OR($D5="Journée d'Études",$D5="Colloque",$D5="Forum",$D5="Séminaire",$D5="Table Ronde"),$A5-80,IF(OR($D5="Conférence",$D5="Journée des doctorants",$D5="Atelier",$D5="Petit Déjeuner",$D5="Soutenance",$D5="Réunion",$D5="Rentrée"),$A5-30,"Sans Objet"))</f>
        <v>42729</v>
      </c>
      <c r="V5" s="52" t="str">
        <f>IF(OR($D5="Journée d'Études",$D5="Colloque",$D5="Forum",$D5="Séminaire",$D5="Table Ronde"),$A5-80,"Sans Objet")</f>
        <v>Sans Objet</v>
      </c>
      <c r="W5" s="52">
        <f>IF(OR($D5="Journée d'Études",$D5="Colloque",$D5="Forum",$D5="Séminaire",$D5="Table Ronde",$D5="Conférence",$D5="Petit Déjeuner"),$A5-30,"Sans Objet")</f>
        <v>42729</v>
      </c>
      <c r="X5" s="53" t="str">
        <f>IF(OR(D5="Journée d'Études",D5="Forum",D5="Colloque"),$A5+180,"Sans Objet")</f>
        <v>Sans Objet</v>
      </c>
    </row>
    <row r="6" spans="1:25" s="30" customFormat="1" ht="50.1" customHeight="1" thickBot="1" x14ac:dyDescent="0.25">
      <c r="A6" s="119">
        <v>42768</v>
      </c>
      <c r="B6" s="119"/>
      <c r="C6" s="119" t="s">
        <v>440</v>
      </c>
      <c r="D6" s="119" t="s">
        <v>3</v>
      </c>
      <c r="E6" s="119" t="s">
        <v>546</v>
      </c>
      <c r="F6" s="119" t="s">
        <v>439</v>
      </c>
      <c r="G6" s="119" t="s">
        <v>441</v>
      </c>
      <c r="H6" s="119"/>
      <c r="I6" s="119"/>
      <c r="J6" s="129" t="s">
        <v>464</v>
      </c>
      <c r="K6" s="119" t="s">
        <v>442</v>
      </c>
      <c r="L6" s="50"/>
      <c r="M6" s="51"/>
      <c r="N6" s="52"/>
      <c r="O6" s="52"/>
      <c r="P6" s="52"/>
      <c r="Q6" s="52"/>
      <c r="R6" s="52"/>
      <c r="S6" s="52"/>
      <c r="T6" s="52"/>
      <c r="U6" s="52"/>
      <c r="V6" s="52"/>
      <c r="W6" s="52"/>
      <c r="X6" s="53"/>
    </row>
    <row r="7" spans="1:25" s="30" customFormat="1" ht="50.1" customHeight="1" thickBot="1" x14ac:dyDescent="0.25">
      <c r="A7" s="65">
        <v>42775</v>
      </c>
      <c r="B7" s="65"/>
      <c r="C7" s="66" t="s">
        <v>298</v>
      </c>
      <c r="D7" s="66" t="s">
        <v>0</v>
      </c>
      <c r="E7" s="66" t="s">
        <v>430</v>
      </c>
      <c r="F7" s="3" t="s">
        <v>408</v>
      </c>
      <c r="G7" s="67"/>
      <c r="H7" s="67"/>
      <c r="I7" s="67"/>
      <c r="J7" s="66" t="s">
        <v>51</v>
      </c>
      <c r="K7" s="68" t="s">
        <v>35</v>
      </c>
      <c r="L7" s="50"/>
      <c r="M7" s="51"/>
      <c r="N7" s="52"/>
      <c r="O7" s="52"/>
      <c r="P7" s="52"/>
      <c r="Q7" s="52"/>
      <c r="R7" s="52"/>
      <c r="S7" s="52"/>
      <c r="T7" s="52"/>
      <c r="U7" s="52"/>
      <c r="V7" s="52"/>
      <c r="W7" s="52"/>
      <c r="X7" s="53"/>
    </row>
    <row r="8" spans="1:25" s="30" customFormat="1" ht="50.1" customHeight="1" thickBot="1" x14ac:dyDescent="0.25">
      <c r="A8" s="126">
        <v>42769</v>
      </c>
      <c r="B8" s="119"/>
      <c r="C8" s="119" t="s">
        <v>465</v>
      </c>
      <c r="D8" s="119" t="s">
        <v>3</v>
      </c>
      <c r="E8" s="119" t="s">
        <v>545</v>
      </c>
      <c r="F8" s="119" t="s">
        <v>428</v>
      </c>
      <c r="G8" s="128"/>
      <c r="H8" s="128"/>
      <c r="I8" s="128"/>
      <c r="J8" s="129" t="s">
        <v>463</v>
      </c>
      <c r="K8" s="130" t="s">
        <v>427</v>
      </c>
      <c r="L8" s="50">
        <f>IF(OR($D8="Journée d'Études",$D8="Colloque",$D8="Forum",$D8="Séminaire",$D8="Table Ronde"),$A8-20,IF(OR($D8="Conférence",$D8="Journée des doctorants",$D8="Atelier",$D8="Petit Déjeuner"),$A8-7,IF($D8="Soutenance",$A8-1,IF(OR($D8="Réunion",$D8="Rentrée"),$A8,"Sans Objet"))))</f>
        <v>42762</v>
      </c>
      <c r="M8" s="51">
        <f>IF(OR($D8="Journée d'Études",$D8="Colloque",$D8="Table Ronde",$D8="Séminaire"),$A8+2,IF(OR($D8="Conférence",$D8="Journée des doctorants",$D8="Atelier",$D8="Petit Déjeuner",$D8="Soutenance"),$A8+1,"Sans Objet"))</f>
        <v>42770</v>
      </c>
      <c r="N8" s="52" t="str">
        <f>IF(OR(D8="Journée d'Études",$D8="Forum",D8="Colloque"),"septembre "&amp; YEAR(A8)-1,"Sans Objet")</f>
        <v>Sans Objet</v>
      </c>
      <c r="O8" s="52" t="str">
        <f>IF(OR($D8="Journée d'Études",$D8="Colloque",$D8="Forum",$D8="Séminaire",$D8="Table Ronde",$D8="Conférence",$D8="Petit Déjeuner",$D8="atelier",$D8="Journée des doctorants"),IF(MONTH($A8)&lt;9,"Décembre "&amp; YEAR($A8)-1,"Juillet "&amp; YEAR($A8)),"Sans Objet")</f>
        <v>Décembre 2016</v>
      </c>
      <c r="P8" s="52">
        <f>IF(OR($D8="Journée d'Études",$D8="Colloque",$D8="Forum",$D8="Séminaire",$D8="Table Ronde"),$A8-180,IF(OR($D8="Conférence",$D8="Journée des doctorants",$D8="Atelier",$D8="Petit Déjeuner",$D8="Soutenance"),$A8-100,"Sans Objet"))</f>
        <v>42669</v>
      </c>
      <c r="Q8" s="52">
        <f>IF(OR($D8="Journée d'Études",$D8="Colloque",$D8="Forum",$D8="Séminaire",$D8="Table Ronde"),$A8-180,IF(OR($D8="Conférence",$D8="Petit Déjeuner"),$A8-80,"Sans Objet"))</f>
        <v>42689</v>
      </c>
      <c r="R8" s="52" t="str">
        <f>IF(OR($D8="Journée d'Études",$D8="Colloque",$D8="Forum",$D8="Séminaire",$D8="Table Ronde"),$A8-120,"Sans Objet")</f>
        <v>Sans Objet</v>
      </c>
      <c r="S8" s="52">
        <f>IF(OR($D8="Journée d'Études",$D8="Colloque",$D8="Forum",$D8="Séminaire",$D8="Table Ronde"),$A8-110,IF(OR($D8="Conférence",$D8="Journée des doctorants",$D8="Atelier",$D8="Petit Déjeuner",$D8="Soutenance"),$A8-60,"Sans Objet"))</f>
        <v>42709</v>
      </c>
      <c r="T8" s="52">
        <f>IF(OR($D8="Journée d'Études",$D8="Colloque",$D8="Forum",$D8="Séminaire",$D8="Table Ronde"),$A8-90,IF(OR($D8="Conférence",$D8="Journée des doctorants",$D8="Atelier",$D8="Petit Déjeuner",$D8="Soutenance"),$A8-60,"Sans Objet"))</f>
        <v>42709</v>
      </c>
      <c r="U8" s="52">
        <f>IF(OR($D8="Journée d'Études",$D8="Colloque",$D8="Forum",$D8="Séminaire",$D8="Table Ronde"),$A8-80,IF(OR($D8="Conférence",$D8="Journée des doctorants",$D8="Atelier",$D8="Petit Déjeuner",$D8="Soutenance",$D8="Réunion",$D8="Rentrée"),$A8-30,"Sans Objet"))</f>
        <v>42739</v>
      </c>
      <c r="V8" s="52" t="str">
        <f>IF(OR($D8="Journée d'Études",$D8="Colloque",$D8="Forum",$D8="Séminaire",$D8="Table Ronde"),$A8-80,"Sans Objet")</f>
        <v>Sans Objet</v>
      </c>
      <c r="W8" s="52">
        <f>IF(OR($D8="Journée d'Études",$D8="Colloque",$D8="Forum",$D8="Séminaire",$D8="Table Ronde",$D8="Conférence",$D8="Petit Déjeuner"),$A8-30,"Sans Objet")</f>
        <v>42739</v>
      </c>
      <c r="X8" s="53" t="str">
        <f>IF(OR(D8="Journée d'Études",D8="Forum",D8="Colloque"),$A8+180,"Sans Objet")</f>
        <v>Sans Objet</v>
      </c>
    </row>
    <row r="9" spans="1:25" s="30" customFormat="1" ht="50.1" customHeight="1" thickBot="1" x14ac:dyDescent="0.25">
      <c r="A9" s="126">
        <v>42769</v>
      </c>
      <c r="B9" s="119"/>
      <c r="C9" s="119" t="s">
        <v>218</v>
      </c>
      <c r="D9" s="119" t="s">
        <v>3</v>
      </c>
      <c r="E9" s="119" t="s">
        <v>544</v>
      </c>
      <c r="F9" s="119" t="s">
        <v>428</v>
      </c>
      <c r="G9" s="128"/>
      <c r="H9" s="128"/>
      <c r="I9" s="128"/>
      <c r="J9" s="129" t="s">
        <v>463</v>
      </c>
      <c r="K9" s="130" t="s">
        <v>427</v>
      </c>
      <c r="L9" s="50">
        <f>IF(OR($D9="Journée d'Études",$D9="Colloque",$D9="Forum",$D9="Séminaire",$D9="Table Ronde"),$A9-20,IF(OR($D9="Conférence",$D9="Journée des doctorants",$D9="Atelier",$D9="Petit Déjeuner"),$A9-7,IF($D9="Soutenance",$A9-1,IF(OR($D9="Réunion",$D9="Rentrée"),$A9,"Sans Objet"))))</f>
        <v>42762</v>
      </c>
      <c r="M9" s="51">
        <f>IF(OR($D9="Journée d'Études",$D9="Colloque",$D9="Table Ronde",$D9="Séminaire"),$A9+2,IF(OR($D9="Conférence",$D9="Journée des doctorants",$D9="Atelier",$D9="Petit Déjeuner",$D9="Soutenance"),$A9+1,"Sans Objet"))</f>
        <v>42770</v>
      </c>
      <c r="N9" s="52" t="str">
        <f>IF(OR(D9="Journée d'Études",$D9="Forum",D9="Colloque"),"septembre "&amp; YEAR(A9)-1,"Sans Objet")</f>
        <v>Sans Objet</v>
      </c>
      <c r="O9" s="52" t="str">
        <f>IF(OR($D9="Journée d'Études",$D9="Colloque",$D9="Forum",$D9="Séminaire",$D9="Table Ronde",$D9="Conférence",$D9="Petit Déjeuner",$D9="atelier",$D9="Journée des doctorants"),IF(MONTH($A9)&lt;9,"Décembre "&amp; YEAR($A9)-1,"Juillet "&amp; YEAR($A9)),"Sans Objet")</f>
        <v>Décembre 2016</v>
      </c>
      <c r="P9" s="52">
        <f>IF(OR($D9="Journée d'Études",$D9="Colloque",$D9="Forum",$D9="Séminaire",$D9="Table Ronde"),$A9-180,IF(OR($D9="Conférence",$D9="Journée des doctorants",$D9="Atelier",$D9="Petit Déjeuner",$D9="Soutenance"),$A9-100,"Sans Objet"))</f>
        <v>42669</v>
      </c>
      <c r="Q9" s="52">
        <f>IF(OR($D9="Journée d'Études",$D9="Colloque",$D9="Forum",$D9="Séminaire",$D9="Table Ronde"),$A9-180,IF(OR($D9="Conférence",$D9="Petit Déjeuner"),$A9-80,"Sans Objet"))</f>
        <v>42689</v>
      </c>
      <c r="R9" s="52" t="str">
        <f>IF(OR($D9="Journée d'Études",$D9="Colloque",$D9="Forum",$D9="Séminaire",$D9="Table Ronde"),$A9-120,"Sans Objet")</f>
        <v>Sans Objet</v>
      </c>
      <c r="S9" s="52">
        <f>IF(OR($D9="Journée d'Études",$D9="Colloque",$D9="Forum",$D9="Séminaire",$D9="Table Ronde"),$A9-110,IF(OR($D9="Conférence",$D9="Journée des doctorants",$D9="Atelier",$D9="Petit Déjeuner",$D9="Soutenance"),$A9-60,"Sans Objet"))</f>
        <v>42709</v>
      </c>
      <c r="T9" s="52">
        <f>IF(OR($D9="Journée d'Études",$D9="Colloque",$D9="Forum",$D9="Séminaire",$D9="Table Ronde"),$A9-90,IF(OR($D9="Conférence",$D9="Journée des doctorants",$D9="Atelier",$D9="Petit Déjeuner",$D9="Soutenance"),$A9-60,"Sans Objet"))</f>
        <v>42709</v>
      </c>
      <c r="U9" s="52">
        <f>IF(OR($D9="Journée d'Études",$D9="Colloque",$D9="Forum",$D9="Séminaire",$D9="Table Ronde"),$A9-80,IF(OR($D9="Conférence",$D9="Journée des doctorants",$D9="Atelier",$D9="Petit Déjeuner",$D9="Soutenance",$D9="Réunion",$D9="Rentrée"),$A9-30,"Sans Objet"))</f>
        <v>42739</v>
      </c>
      <c r="V9" s="52" t="str">
        <f>IF(OR($D9="Journée d'Études",$D9="Colloque",$D9="Forum",$D9="Séminaire",$D9="Table Ronde"),$A9-80,"Sans Objet")</f>
        <v>Sans Objet</v>
      </c>
      <c r="W9" s="52">
        <f>IF(OR($D9="Journée d'Études",$D9="Colloque",$D9="Forum",$D9="Séminaire",$D9="Table Ronde",$D9="Conférence",$D9="Petit Déjeuner"),$A9-30,"Sans Objet")</f>
        <v>42739</v>
      </c>
      <c r="X9" s="53" t="str">
        <f>IF(OR(D9="Journée d'Études",D9="Forum",D9="Colloque"),$A9+180,"Sans Objet")</f>
        <v>Sans Objet</v>
      </c>
    </row>
    <row r="10" spans="1:25" s="30" customFormat="1" ht="50.1" customHeight="1" thickBot="1" x14ac:dyDescent="0.25">
      <c r="A10" s="202">
        <v>42780</v>
      </c>
      <c r="B10" s="196"/>
      <c r="C10" s="196" t="s">
        <v>421</v>
      </c>
      <c r="D10" s="196" t="s">
        <v>0</v>
      </c>
      <c r="E10" s="196" t="s">
        <v>432</v>
      </c>
      <c r="F10" s="196" t="s">
        <v>811</v>
      </c>
      <c r="G10" s="197"/>
      <c r="H10" s="197"/>
      <c r="I10" s="197"/>
      <c r="J10" s="201" t="s">
        <v>482</v>
      </c>
      <c r="K10" s="199" t="s">
        <v>431</v>
      </c>
      <c r="L10" s="50">
        <f>IF(OR($D10="Journée d'Études",$D10="Colloque",$D10="Forum",$D10="Séminaire",$D10="Table Ronde"),$A10-20,IF(OR($D10="Conférence",$D10="Journée des doctorants",$D10="Atelier",$D10="Petit Déjeuner"),$A10-7,IF($D10="Soutenance",$A10-1,IF(OR($D10="Réunion",$D10="Rentrée"),$A10,"Sans Objet"))))</f>
        <v>42760</v>
      </c>
      <c r="M10" s="51">
        <f>IF(OR($D10="Journée d'Études",$D10="Colloque",$D10="Table Ronde",$D10="Séminaire"),$A10+2,IF(OR($D10="Conférence",$D10="Journée des doctorants",$D10="Atelier",$D10="Petit Déjeuner",$D10="Soutenance"),$A10+1,"Sans Objet"))</f>
        <v>42782</v>
      </c>
      <c r="N10" s="52" t="str">
        <f>IF(OR(D10="Journée d'Études",$D10="Forum",D10="Colloque"),"septembre "&amp; YEAR(A10)-1,"Sans Objet")</f>
        <v>Sans Objet</v>
      </c>
      <c r="O10" s="52" t="str">
        <f>IF(OR($D10="Journée d'Études",$D10="Colloque",$D10="Forum",$D10="Séminaire",$D10="Table Ronde",$D10="Conférence",$D10="Petit Déjeuner",$D10="atelier",$D10="Journée des doctorants"),IF(MONTH($A10)&lt;9,"Décembre "&amp; YEAR($A10)-1,"Juillet "&amp; YEAR($A10)),"Sans Objet")</f>
        <v>Décembre 2016</v>
      </c>
      <c r="P10" s="52">
        <f>IF(OR($D10="Journée d'Études",$D10="Colloque",$D10="Forum",$D10="Séminaire",$D10="Table Ronde"),$A10-180,IF(OR($D10="Conférence",$D10="Journée des doctorants",$D10="Atelier",$D10="Petit Déjeuner",$D10="Soutenance"),$A10-100,"Sans Objet"))</f>
        <v>42600</v>
      </c>
      <c r="Q10" s="52">
        <f>IF(OR($D10="Journée d'Études",$D10="Colloque",$D10="Forum",$D10="Séminaire",$D10="Table Ronde"),$A10-180,IF(OR($D10="Conférence",$D10="Petit Déjeuner"),$A10-80,"Sans Objet"))</f>
        <v>42600</v>
      </c>
      <c r="R10" s="52">
        <f>IF(OR($D10="Journée d'Études",$D10="Colloque",$D10="Forum",$D10="Séminaire",$D10="Table Ronde"),$A10-120,"Sans Objet")</f>
        <v>42660</v>
      </c>
      <c r="S10" s="52">
        <f>IF(OR($D10="Journée d'Études",$D10="Colloque",$D10="Forum",$D10="Séminaire",$D10="Table Ronde"),$A10-110,IF(OR($D10="Conférence",$D10="Journée des doctorants",$D10="Atelier",$D10="Petit Déjeuner",$D10="Soutenance"),$A10-60,"Sans Objet"))</f>
        <v>42670</v>
      </c>
      <c r="T10" s="52">
        <f>IF(OR($D10="Journée d'Études",$D10="Colloque",$D10="Forum",$D10="Séminaire",$D10="Table Ronde"),$A10-90,IF(OR($D10="Conférence",$D10="Journée des doctorants",$D10="Atelier",$D10="Petit Déjeuner",$D10="Soutenance"),$A10-60,"Sans Objet"))</f>
        <v>42690</v>
      </c>
      <c r="U10" s="52">
        <f>IF(OR($D10="Journée d'Études",$D10="Colloque",$D10="Forum",$D10="Séminaire",$D10="Table Ronde"),$A10-80,IF(OR($D10="Conférence",$D10="Journée des doctorants",$D10="Atelier",$D10="Petit Déjeuner",$D10="Soutenance",$D10="Réunion",$D10="Rentrée"),$A10-30,"Sans Objet"))</f>
        <v>42700</v>
      </c>
      <c r="V10" s="52">
        <f>IF(OR($D10="Journée d'Études",$D10="Colloque",$D10="Forum",$D10="Séminaire",$D10="Table Ronde"),$A10-80,"Sans Objet")</f>
        <v>42700</v>
      </c>
      <c r="W10" s="52">
        <f>IF(OR($D10="Journée d'Études",$D10="Colloque",$D10="Forum",$D10="Séminaire",$D10="Table Ronde",$D10="Conférence",$D10="Petit Déjeuner"),$A10-30,"Sans Objet")</f>
        <v>42750</v>
      </c>
      <c r="X10" s="53" t="str">
        <f>IF(OR(D10="Journée d'Études",D10="Forum",D10="Colloque"),$A10+180,"Sans Objet")</f>
        <v>Sans Objet</v>
      </c>
    </row>
    <row r="11" spans="1:25" s="30" customFormat="1" ht="50.1" customHeight="1" thickBot="1" x14ac:dyDescent="0.25">
      <c r="A11" s="109">
        <v>42794</v>
      </c>
      <c r="B11" s="110"/>
      <c r="C11" s="110"/>
      <c r="D11" s="110" t="s">
        <v>5</v>
      </c>
      <c r="E11" s="110" t="s">
        <v>8</v>
      </c>
      <c r="F11" s="110" t="s">
        <v>209</v>
      </c>
      <c r="G11" s="111"/>
      <c r="H11" s="111"/>
      <c r="I11" s="111"/>
      <c r="J11" s="110" t="s">
        <v>363</v>
      </c>
      <c r="K11" s="112" t="s">
        <v>54</v>
      </c>
      <c r="L11" s="50"/>
      <c r="M11" s="51"/>
      <c r="N11" s="52"/>
      <c r="O11" s="52"/>
      <c r="P11" s="52"/>
      <c r="Q11" s="52"/>
      <c r="R11" s="52"/>
      <c r="S11" s="52"/>
      <c r="T11" s="52"/>
      <c r="U11" s="52"/>
      <c r="V11" s="52"/>
      <c r="W11" s="52"/>
      <c r="X11" s="53"/>
    </row>
    <row r="12" spans="1:25" s="30" customFormat="1" ht="50.1" customHeight="1" thickBot="1" x14ac:dyDescent="0.25">
      <c r="A12" s="65">
        <v>42796</v>
      </c>
      <c r="B12" s="65"/>
      <c r="C12" s="66" t="s">
        <v>298</v>
      </c>
      <c r="D12" s="66" t="s">
        <v>0</v>
      </c>
      <c r="E12" s="66" t="s">
        <v>489</v>
      </c>
      <c r="F12" s="3" t="s">
        <v>409</v>
      </c>
      <c r="G12" s="67"/>
      <c r="H12" s="67"/>
      <c r="I12" s="67"/>
      <c r="J12" s="66" t="s">
        <v>51</v>
      </c>
      <c r="K12" s="68" t="s">
        <v>35</v>
      </c>
      <c r="L12" s="50"/>
      <c r="M12" s="51"/>
      <c r="N12" s="52"/>
      <c r="O12" s="52"/>
      <c r="P12" s="52"/>
      <c r="Q12" s="52"/>
      <c r="R12" s="52"/>
      <c r="S12" s="52"/>
      <c r="T12" s="52"/>
      <c r="U12" s="52"/>
      <c r="V12" s="52"/>
      <c r="W12" s="52"/>
      <c r="X12" s="53"/>
    </row>
    <row r="13" spans="1:25" s="30" customFormat="1" ht="50.1" customHeight="1" thickBot="1" x14ac:dyDescent="0.25">
      <c r="A13" s="126">
        <v>42797</v>
      </c>
      <c r="B13" s="126"/>
      <c r="C13" s="126" t="s">
        <v>476</v>
      </c>
      <c r="D13" s="126" t="s">
        <v>3</v>
      </c>
      <c r="E13" s="126" t="s">
        <v>543</v>
      </c>
      <c r="F13" s="126" t="s">
        <v>428</v>
      </c>
      <c r="G13" s="126" t="s">
        <v>478</v>
      </c>
      <c r="H13" s="126"/>
      <c r="I13" s="126"/>
      <c r="J13" s="126" t="s">
        <v>479</v>
      </c>
      <c r="K13" s="126" t="s">
        <v>427</v>
      </c>
      <c r="L13" s="50"/>
      <c r="M13" s="51"/>
      <c r="N13" s="52"/>
      <c r="O13" s="52"/>
      <c r="P13" s="52"/>
      <c r="Q13" s="52"/>
      <c r="R13" s="52"/>
      <c r="S13" s="52"/>
      <c r="T13" s="52"/>
      <c r="U13" s="52"/>
      <c r="V13" s="52"/>
      <c r="W13" s="52"/>
      <c r="X13" s="53"/>
    </row>
    <row r="14" spans="1:25" s="30" customFormat="1" ht="50.1" customHeight="1" thickBot="1" x14ac:dyDescent="0.25">
      <c r="A14" s="126">
        <v>42797</v>
      </c>
      <c r="B14" s="126"/>
      <c r="C14" s="126" t="s">
        <v>477</v>
      </c>
      <c r="D14" s="126" t="s">
        <v>3</v>
      </c>
      <c r="E14" s="126" t="s">
        <v>542</v>
      </c>
      <c r="F14" s="126" t="s">
        <v>428</v>
      </c>
      <c r="G14" s="126" t="s">
        <v>478</v>
      </c>
      <c r="H14" s="126"/>
      <c r="I14" s="126"/>
      <c r="J14" s="126" t="s">
        <v>480</v>
      </c>
      <c r="K14" s="126" t="s">
        <v>427</v>
      </c>
      <c r="L14" s="50"/>
      <c r="M14" s="51"/>
      <c r="N14" s="52"/>
      <c r="O14" s="52"/>
      <c r="P14" s="52"/>
      <c r="Q14" s="52"/>
      <c r="R14" s="52"/>
      <c r="S14" s="52"/>
      <c r="T14" s="52"/>
      <c r="U14" s="52"/>
      <c r="V14" s="52"/>
      <c r="W14" s="52"/>
      <c r="X14" s="53"/>
    </row>
    <row r="15" spans="1:25" s="30" customFormat="1" ht="50.1" customHeight="1" thickBot="1" x14ac:dyDescent="0.25">
      <c r="A15" s="109">
        <v>42803</v>
      </c>
      <c r="B15" s="159"/>
      <c r="C15" s="160">
        <v>0.79166666666666663</v>
      </c>
      <c r="D15" s="110" t="s">
        <v>3</v>
      </c>
      <c r="E15" s="110"/>
      <c r="F15" s="110" t="s">
        <v>481</v>
      </c>
      <c r="G15" s="111"/>
      <c r="H15" s="111"/>
      <c r="I15" s="111"/>
      <c r="J15" s="110" t="s">
        <v>38</v>
      </c>
      <c r="K15" s="112" t="s">
        <v>54</v>
      </c>
      <c r="L15" s="50"/>
      <c r="M15" s="51"/>
      <c r="N15" s="52"/>
      <c r="O15" s="52"/>
      <c r="P15" s="52"/>
      <c r="Q15" s="52"/>
      <c r="R15" s="52"/>
      <c r="S15" s="52"/>
      <c r="T15" s="52"/>
      <c r="U15" s="52"/>
      <c r="V15" s="52"/>
      <c r="W15" s="52"/>
      <c r="X15" s="53"/>
    </row>
    <row r="16" spans="1:25" s="30" customFormat="1" ht="50.1" customHeight="1" thickBot="1" x14ac:dyDescent="0.25">
      <c r="A16" s="26">
        <v>42808</v>
      </c>
      <c r="B16" s="26"/>
      <c r="C16" s="7" t="s">
        <v>455</v>
      </c>
      <c r="D16" s="7" t="s">
        <v>3</v>
      </c>
      <c r="E16" s="7" t="s">
        <v>466</v>
      </c>
      <c r="F16" s="7" t="s">
        <v>179</v>
      </c>
      <c r="G16" s="8" t="s">
        <v>454</v>
      </c>
      <c r="H16" s="33"/>
      <c r="I16" s="33"/>
      <c r="J16" s="12" t="s">
        <v>362</v>
      </c>
      <c r="K16" s="9" t="s">
        <v>37</v>
      </c>
      <c r="L16" s="50"/>
      <c r="M16" s="51"/>
      <c r="N16" s="52"/>
      <c r="O16" s="52"/>
      <c r="P16" s="52"/>
      <c r="Q16" s="52"/>
      <c r="R16" s="52"/>
      <c r="S16" s="52"/>
      <c r="T16" s="52"/>
      <c r="U16" s="52"/>
      <c r="V16" s="52"/>
      <c r="W16" s="52"/>
      <c r="X16" s="53"/>
    </row>
    <row r="17" spans="1:24" s="30" customFormat="1" ht="50.1" customHeight="1" thickBot="1" x14ac:dyDescent="0.25">
      <c r="A17" s="26">
        <v>42809</v>
      </c>
      <c r="B17" s="26">
        <v>42810</v>
      </c>
      <c r="C17" s="7" t="s">
        <v>70</v>
      </c>
      <c r="D17" s="7" t="s">
        <v>104</v>
      </c>
      <c r="E17" s="7" t="s">
        <v>245</v>
      </c>
      <c r="F17" s="7" t="s">
        <v>179</v>
      </c>
      <c r="G17" s="8" t="s">
        <v>454</v>
      </c>
      <c r="H17" s="33"/>
      <c r="I17" s="33"/>
      <c r="J17" s="12" t="s">
        <v>246</v>
      </c>
      <c r="K17" s="9" t="s">
        <v>37</v>
      </c>
      <c r="L17" s="50">
        <f t="shared" ref="L17:L32" si="0">IF(OR($D17="Journée d'Études",$D17="Colloque",$D17="Forum",$D17="Séminaire",$D17="Table Ronde"),$A17-20,IF(OR($D17="Conférence",$D17="Journée des doctorants",$D17="Atelier",$D17="Petit Déjeuner"),$A17-7,IF($D17="Soutenance",$A17-1,IF(OR($D17="Réunion",$D17="Rentrée"),$A17,"Sans Objet"))))</f>
        <v>42789</v>
      </c>
      <c r="M17" s="51">
        <f t="shared" ref="M17:M32" si="1">IF(OR($D17="Journée d'Études",$D17="Colloque",$D17="Table Ronde",$D17="Séminaire"),$A17+2,IF(OR($D17="Conférence",$D17="Journée des doctorants",$D17="Atelier",$D17="Petit Déjeuner",$D17="Soutenance"),$A17+1,"Sans Objet"))</f>
        <v>42811</v>
      </c>
      <c r="N17" s="52" t="str">
        <f>IF(OR(D17="Journée d'Études",$D17="Forum",D17="Colloque"),"septembre "&amp; YEAR(A17)-1,"Sans Objet")</f>
        <v>septembre 2016</v>
      </c>
      <c r="O17" s="52" t="str">
        <f t="shared" ref="O17:O32" si="2">IF(OR($D17="Journée d'Études",$D17="Colloque",$D17="Forum",$D17="Séminaire",$D17="Table Ronde",$D17="Conférence",$D17="Petit Déjeuner",$D17="atelier",$D17="Journée des doctorants"),IF(MONTH($A17)&lt;9,"Décembre "&amp; YEAR($A17)-1,"Juillet "&amp; YEAR($A17)),"Sans Objet")</f>
        <v>Décembre 2016</v>
      </c>
      <c r="P17" s="52">
        <f t="shared" ref="P17:P32" si="3">IF(OR($D17="Journée d'Études",$D17="Colloque",$D17="Forum",$D17="Séminaire",$D17="Table Ronde"),$A17-180,IF(OR($D17="Conférence",$D17="Journée des doctorants",$D17="Atelier",$D17="Petit Déjeuner",$D17="Soutenance"),$A17-100,"Sans Objet"))</f>
        <v>42629</v>
      </c>
      <c r="Q17" s="52">
        <f t="shared" ref="Q17:Q32" si="4">IF(OR($D17="Journée d'Études",$D17="Colloque",$D17="Forum",$D17="Séminaire",$D17="Table Ronde"),$A17-180,IF(OR($D17="Conférence",$D17="Petit Déjeuner"),$A17-80,"Sans Objet"))</f>
        <v>42629</v>
      </c>
      <c r="R17" s="52">
        <f t="shared" ref="R17:R32" si="5">IF(OR($D17="Journée d'Études",$D17="Colloque",$D17="Forum",$D17="Séminaire",$D17="Table Ronde"),$A17-120,"Sans Objet")</f>
        <v>42689</v>
      </c>
      <c r="S17" s="52">
        <f t="shared" ref="S17:S32" si="6">IF(OR($D17="Journée d'Études",$D17="Colloque",$D17="Forum",$D17="Séminaire",$D17="Table Ronde"),$A17-110,IF(OR($D17="Conférence",$D17="Journée des doctorants",$D17="Atelier",$D17="Petit Déjeuner",$D17="Soutenance"),$A17-60,"Sans Objet"))</f>
        <v>42699</v>
      </c>
      <c r="T17" s="52">
        <f t="shared" ref="T17:T32" si="7">IF(OR($D17="Journée d'Études",$D17="Colloque",$D17="Forum",$D17="Séminaire",$D17="Table Ronde"),$A17-90,IF(OR($D17="Conférence",$D17="Journée des doctorants",$D17="Atelier",$D17="Petit Déjeuner",$D17="Soutenance"),$A17-60,"Sans Objet"))</f>
        <v>42719</v>
      </c>
      <c r="U17" s="52">
        <f t="shared" ref="U17:U32" si="8">IF(OR($D17="Journée d'Études",$D17="Colloque",$D17="Forum",$D17="Séminaire",$D17="Table Ronde"),$A17-80,IF(OR($D17="Conférence",$D17="Journée des doctorants",$D17="Atelier",$D17="Petit Déjeuner",$D17="Soutenance",$D17="Réunion",$D17="Rentrée"),$A17-30,"Sans Objet"))</f>
        <v>42729</v>
      </c>
      <c r="V17" s="52">
        <f t="shared" ref="V17:V32" si="9">IF(OR($D17="Journée d'Études",$D17="Colloque",$D17="Forum",$D17="Séminaire",$D17="Table Ronde"),$A17-80,"Sans Objet")</f>
        <v>42729</v>
      </c>
      <c r="W17" s="52">
        <f t="shared" ref="W17:W32" si="10">IF(OR($D17="Journée d'Études",$D17="Colloque",$D17="Forum",$D17="Séminaire",$D17="Table Ronde",$D17="Conférence",$D17="Petit Déjeuner"),$A17-30,"Sans Objet")</f>
        <v>42779</v>
      </c>
      <c r="X17" s="53">
        <f>IF(OR(D17="Journée d'Études",D17="Forum",D17="Colloque"),$A17+180,"Sans Objet")</f>
        <v>42989</v>
      </c>
    </row>
    <row r="18" spans="1:24" s="30" customFormat="1" ht="50.1" customHeight="1" thickBot="1" x14ac:dyDescent="0.25">
      <c r="A18" s="202">
        <v>42814</v>
      </c>
      <c r="B18" s="196"/>
      <c r="C18" s="196" t="s">
        <v>456</v>
      </c>
      <c r="D18" s="196" t="s">
        <v>3</v>
      </c>
      <c r="E18" s="196" t="s">
        <v>812</v>
      </c>
      <c r="F18" s="196" t="s">
        <v>686</v>
      </c>
      <c r="G18" s="197"/>
      <c r="H18" s="197"/>
      <c r="I18" s="197"/>
      <c r="J18" s="201" t="s">
        <v>483</v>
      </c>
      <c r="K18" s="199" t="s">
        <v>686</v>
      </c>
      <c r="L18" s="50">
        <f t="shared" si="0"/>
        <v>42807</v>
      </c>
      <c r="M18" s="51">
        <f t="shared" si="1"/>
        <v>42815</v>
      </c>
      <c r="N18" s="52" t="str">
        <f>IF(OR(D18="Journée d'Études",$D18="Forum",D18="Colloque"),"septembre "&amp; YEAR(A18)-1,"Sans Objet")</f>
        <v>Sans Objet</v>
      </c>
      <c r="O18" s="52" t="str">
        <f t="shared" si="2"/>
        <v>Décembre 2016</v>
      </c>
      <c r="P18" s="52">
        <f t="shared" si="3"/>
        <v>42714</v>
      </c>
      <c r="Q18" s="52">
        <f t="shared" si="4"/>
        <v>42734</v>
      </c>
      <c r="R18" s="52" t="str">
        <f t="shared" si="5"/>
        <v>Sans Objet</v>
      </c>
      <c r="S18" s="52">
        <f t="shared" si="6"/>
        <v>42754</v>
      </c>
      <c r="T18" s="52">
        <f t="shared" si="7"/>
        <v>42754</v>
      </c>
      <c r="U18" s="52">
        <f t="shared" si="8"/>
        <v>42784</v>
      </c>
      <c r="V18" s="52" t="str">
        <f t="shared" si="9"/>
        <v>Sans Objet</v>
      </c>
      <c r="W18" s="52">
        <f t="shared" si="10"/>
        <v>42784</v>
      </c>
      <c r="X18" s="53" t="str">
        <f>IF(OR(D18="Journée d'Études",D18="Forum",D18="Colloque"),$A18+180,"Sans Objet")</f>
        <v>Sans Objet</v>
      </c>
    </row>
    <row r="19" spans="1:24" s="30" customFormat="1" ht="50.1" customHeight="1" thickBot="1" x14ac:dyDescent="0.25">
      <c r="A19" s="126">
        <v>42818</v>
      </c>
      <c r="B19" s="119"/>
      <c r="C19" s="119" t="s">
        <v>511</v>
      </c>
      <c r="D19" s="119" t="s">
        <v>3</v>
      </c>
      <c r="E19" s="119" t="s">
        <v>541</v>
      </c>
      <c r="F19" s="119" t="s">
        <v>510</v>
      </c>
      <c r="G19" s="128"/>
      <c r="H19" s="128"/>
      <c r="I19" s="128"/>
      <c r="J19" s="129" t="s">
        <v>69</v>
      </c>
      <c r="K19" s="130" t="s">
        <v>37</v>
      </c>
      <c r="L19" s="50"/>
      <c r="M19" s="51"/>
      <c r="N19" s="52"/>
      <c r="O19" s="52"/>
      <c r="P19" s="52"/>
      <c r="Q19" s="52"/>
      <c r="R19" s="52"/>
      <c r="S19" s="52"/>
      <c r="T19" s="52"/>
      <c r="U19" s="52"/>
      <c r="V19" s="52"/>
      <c r="W19" s="52"/>
      <c r="X19" s="53"/>
    </row>
    <row r="20" spans="1:24" s="30" customFormat="1" ht="50.1" customHeight="1" thickBot="1" x14ac:dyDescent="0.25">
      <c r="A20" s="126">
        <v>42825</v>
      </c>
      <c r="B20" s="119"/>
      <c r="C20" s="119" t="s">
        <v>65</v>
      </c>
      <c r="D20" s="119" t="s">
        <v>3</v>
      </c>
      <c r="E20" s="119" t="s">
        <v>540</v>
      </c>
      <c r="F20" s="119" t="s">
        <v>510</v>
      </c>
      <c r="G20" s="128"/>
      <c r="H20" s="128"/>
      <c r="I20" s="128"/>
      <c r="J20" s="129" t="s">
        <v>69</v>
      </c>
      <c r="K20" s="130" t="s">
        <v>37</v>
      </c>
      <c r="L20" s="50"/>
      <c r="M20" s="51"/>
      <c r="N20" s="52"/>
      <c r="O20" s="52"/>
      <c r="P20" s="52"/>
      <c r="Q20" s="52"/>
      <c r="R20" s="52"/>
      <c r="S20" s="52"/>
      <c r="T20" s="52"/>
      <c r="U20" s="52"/>
      <c r="V20" s="52"/>
      <c r="W20" s="52"/>
      <c r="X20" s="53"/>
    </row>
    <row r="21" spans="1:24" s="30" customFormat="1" ht="50.1" customHeight="1" thickBot="1" x14ac:dyDescent="0.25">
      <c r="A21" s="26">
        <v>42829</v>
      </c>
      <c r="B21" s="7"/>
      <c r="C21" s="7" t="s">
        <v>434</v>
      </c>
      <c r="D21" s="7" t="s">
        <v>3</v>
      </c>
      <c r="E21" s="7" t="s">
        <v>435</v>
      </c>
      <c r="F21" s="7" t="s">
        <v>436</v>
      </c>
      <c r="G21" s="8" t="s">
        <v>437</v>
      </c>
      <c r="H21" s="33"/>
      <c r="I21" s="33"/>
      <c r="J21" s="12" t="s">
        <v>438</v>
      </c>
      <c r="K21" s="9" t="s">
        <v>37</v>
      </c>
      <c r="L21" s="50">
        <f t="shared" si="0"/>
        <v>42822</v>
      </c>
      <c r="M21" s="51">
        <f t="shared" si="1"/>
        <v>42830</v>
      </c>
      <c r="N21" s="52" t="str">
        <f>IF(OR(D21="Journée d'Études",$D21="Forum",D21="Colloque"),"septembre "&amp; YEAR(A21)-1,"Sans Objet")</f>
        <v>Sans Objet</v>
      </c>
      <c r="O21" s="52" t="str">
        <f t="shared" si="2"/>
        <v>Décembre 2016</v>
      </c>
      <c r="P21" s="52">
        <f t="shared" si="3"/>
        <v>42729</v>
      </c>
      <c r="Q21" s="52">
        <f t="shared" si="4"/>
        <v>42749</v>
      </c>
      <c r="R21" s="52" t="str">
        <f t="shared" si="5"/>
        <v>Sans Objet</v>
      </c>
      <c r="S21" s="52">
        <f t="shared" si="6"/>
        <v>42769</v>
      </c>
      <c r="T21" s="52">
        <f t="shared" si="7"/>
        <v>42769</v>
      </c>
      <c r="U21" s="52">
        <f t="shared" si="8"/>
        <v>42799</v>
      </c>
      <c r="V21" s="52" t="str">
        <f t="shared" si="9"/>
        <v>Sans Objet</v>
      </c>
      <c r="W21" s="52">
        <f t="shared" si="10"/>
        <v>42799</v>
      </c>
      <c r="X21" s="53" t="str">
        <f>IF(OR(D21="Journée d'Études",D21="Forum",D21="Colloque"),$A21+180,"Sans Objet")</f>
        <v>Sans Objet</v>
      </c>
    </row>
    <row r="22" spans="1:24" s="30" customFormat="1" ht="50.1" customHeight="1" thickBot="1" x14ac:dyDescent="0.25">
      <c r="A22" s="26">
        <v>42831</v>
      </c>
      <c r="B22" s="7"/>
      <c r="C22" s="7"/>
      <c r="D22" s="7" t="s">
        <v>10</v>
      </c>
      <c r="E22" s="7" t="s">
        <v>406</v>
      </c>
      <c r="F22" s="7" t="s">
        <v>229</v>
      </c>
      <c r="G22" s="33"/>
      <c r="H22" s="33"/>
      <c r="I22" s="33"/>
      <c r="J22" s="12" t="s">
        <v>246</v>
      </c>
      <c r="K22" s="9" t="s">
        <v>37</v>
      </c>
      <c r="L22" s="50">
        <f t="shared" si="0"/>
        <v>42811</v>
      </c>
      <c r="M22" s="51">
        <f t="shared" si="1"/>
        <v>42833</v>
      </c>
      <c r="N22" s="52" t="str">
        <f>IF(OR(D22="Journée d'Études",$D22="Forum",D22="Colloque"),"septembre "&amp; YEAR(A22)-1,"Sans Objet")</f>
        <v>septembre 2016</v>
      </c>
      <c r="O22" s="52" t="str">
        <f t="shared" si="2"/>
        <v>Décembre 2016</v>
      </c>
      <c r="P22" s="52">
        <f t="shared" si="3"/>
        <v>42651</v>
      </c>
      <c r="Q22" s="52">
        <f t="shared" si="4"/>
        <v>42651</v>
      </c>
      <c r="R22" s="52">
        <f t="shared" si="5"/>
        <v>42711</v>
      </c>
      <c r="S22" s="52">
        <f t="shared" si="6"/>
        <v>42721</v>
      </c>
      <c r="T22" s="52">
        <f t="shared" si="7"/>
        <v>42741</v>
      </c>
      <c r="U22" s="52">
        <f t="shared" si="8"/>
        <v>42751</v>
      </c>
      <c r="V22" s="52">
        <f t="shared" si="9"/>
        <v>42751</v>
      </c>
      <c r="W22" s="52">
        <f t="shared" si="10"/>
        <v>42801</v>
      </c>
      <c r="X22" s="53">
        <f>IF(OR(D22="Journée d'Études",D22="Forum",D22="Colloque"),$A22+180,"Sans Objet")</f>
        <v>43011</v>
      </c>
    </row>
    <row r="23" spans="1:24" s="30" customFormat="1" ht="50.1" customHeight="1" thickBot="1" x14ac:dyDescent="0.25">
      <c r="A23" s="65">
        <v>42831</v>
      </c>
      <c r="B23" s="65"/>
      <c r="C23" s="66" t="s">
        <v>298</v>
      </c>
      <c r="D23" s="66" t="s">
        <v>0</v>
      </c>
      <c r="E23" s="66" t="s">
        <v>457</v>
      </c>
      <c r="F23" s="3" t="s">
        <v>407</v>
      </c>
      <c r="G23" s="67"/>
      <c r="H23" s="67"/>
      <c r="I23" s="67"/>
      <c r="J23" s="66" t="s">
        <v>51</v>
      </c>
      <c r="K23" s="68" t="s">
        <v>35</v>
      </c>
      <c r="L23" s="50"/>
      <c r="M23" s="51"/>
      <c r="N23" s="52"/>
      <c r="O23" s="52"/>
      <c r="P23" s="52"/>
      <c r="Q23" s="52"/>
      <c r="R23" s="52"/>
      <c r="S23" s="52"/>
      <c r="T23" s="52"/>
      <c r="U23" s="52"/>
      <c r="V23" s="52"/>
      <c r="W23" s="52"/>
      <c r="X23" s="53"/>
    </row>
    <row r="24" spans="1:24" s="30" customFormat="1" ht="50.1" customHeight="1" thickBot="1" x14ac:dyDescent="0.25">
      <c r="A24" s="26">
        <v>42831</v>
      </c>
      <c r="B24" s="7">
        <v>42832</v>
      </c>
      <c r="C24" s="7" t="s">
        <v>402</v>
      </c>
      <c r="D24" s="7" t="s">
        <v>104</v>
      </c>
      <c r="E24" s="7" t="s">
        <v>452</v>
      </c>
      <c r="F24" s="7" t="s">
        <v>401</v>
      </c>
      <c r="G24" s="33"/>
      <c r="H24" s="33"/>
      <c r="I24" s="33"/>
      <c r="J24" s="12" t="s">
        <v>450</v>
      </c>
      <c r="K24" s="9" t="s">
        <v>451</v>
      </c>
      <c r="L24" s="50">
        <f t="shared" si="0"/>
        <v>42811</v>
      </c>
      <c r="M24" s="51">
        <f t="shared" si="1"/>
        <v>42833</v>
      </c>
      <c r="N24" s="52" t="str">
        <f>IF(OR(D24="Journée d'Études",$D24="Forum",D24="Colloque"),"septembre "&amp; YEAR(A24)-1,"Sans Objet")</f>
        <v>septembre 2016</v>
      </c>
      <c r="O24" s="52" t="str">
        <f t="shared" si="2"/>
        <v>Décembre 2016</v>
      </c>
      <c r="P24" s="52">
        <f t="shared" si="3"/>
        <v>42651</v>
      </c>
      <c r="Q24" s="52">
        <f t="shared" si="4"/>
        <v>42651</v>
      </c>
      <c r="R24" s="52">
        <f t="shared" si="5"/>
        <v>42711</v>
      </c>
      <c r="S24" s="52">
        <f t="shared" si="6"/>
        <v>42721</v>
      </c>
      <c r="T24" s="52">
        <f t="shared" si="7"/>
        <v>42741</v>
      </c>
      <c r="U24" s="52">
        <f t="shared" si="8"/>
        <v>42751</v>
      </c>
      <c r="V24" s="52">
        <f t="shared" si="9"/>
        <v>42751</v>
      </c>
      <c r="W24" s="52">
        <f t="shared" si="10"/>
        <v>42801</v>
      </c>
      <c r="X24" s="53">
        <f>IF(OR(D24="Journée d'Études",D24="Forum",D24="Colloque"),$A24+180,"Sans Objet")</f>
        <v>43011</v>
      </c>
    </row>
    <row r="25" spans="1:24" s="30" customFormat="1" ht="50.1" customHeight="1" thickBot="1" x14ac:dyDescent="0.25">
      <c r="A25" s="177">
        <v>42831</v>
      </c>
      <c r="B25" s="150"/>
      <c r="C25" s="150" t="s">
        <v>513</v>
      </c>
      <c r="D25" s="150" t="s">
        <v>506</v>
      </c>
      <c r="E25" s="178" t="s">
        <v>512</v>
      </c>
      <c r="F25" s="150" t="s">
        <v>509</v>
      </c>
      <c r="G25" s="179"/>
      <c r="H25" s="179"/>
      <c r="I25" s="179"/>
      <c r="J25" s="180" t="s">
        <v>38</v>
      </c>
      <c r="K25" s="181" t="s">
        <v>37</v>
      </c>
      <c r="L25" s="50">
        <f t="shared" si="0"/>
        <v>42824</v>
      </c>
      <c r="M25" s="51">
        <f t="shared" si="1"/>
        <v>42832</v>
      </c>
      <c r="N25" s="52" t="str">
        <f>IF(OR(D25="Journée d'Études",$D25="Forum",D25="Colloque"),"septembre "&amp; YEAR(A25)-1,"Sans Objet")</f>
        <v>Sans Objet</v>
      </c>
      <c r="O25" s="52" t="str">
        <f t="shared" si="2"/>
        <v>Décembre 2016</v>
      </c>
      <c r="P25" s="52">
        <f t="shared" si="3"/>
        <v>42731</v>
      </c>
      <c r="Q25" s="52">
        <f t="shared" si="4"/>
        <v>42751</v>
      </c>
      <c r="R25" s="52" t="str">
        <f t="shared" si="5"/>
        <v>Sans Objet</v>
      </c>
      <c r="S25" s="52">
        <f t="shared" si="6"/>
        <v>42771</v>
      </c>
      <c r="T25" s="52">
        <f t="shared" si="7"/>
        <v>42771</v>
      </c>
      <c r="U25" s="52">
        <f t="shared" si="8"/>
        <v>42801</v>
      </c>
      <c r="V25" s="52" t="str">
        <f t="shared" si="9"/>
        <v>Sans Objet</v>
      </c>
      <c r="W25" s="52">
        <f t="shared" si="10"/>
        <v>42801</v>
      </c>
      <c r="X25" s="53" t="str">
        <f>IF(OR(D25="Journée d'Études",D25="Forum",D25="Colloque"),$A25+180,"Sans Objet")</f>
        <v>Sans Objet</v>
      </c>
    </row>
    <row r="26" spans="1:24" s="30" customFormat="1" ht="50.1" customHeight="1" thickBot="1" x14ac:dyDescent="0.25">
      <c r="A26" s="171">
        <v>42832</v>
      </c>
      <c r="B26" s="172"/>
      <c r="C26" s="172" t="s">
        <v>500</v>
      </c>
      <c r="D26" s="172" t="s">
        <v>49</v>
      </c>
      <c r="E26" s="173" t="s">
        <v>468</v>
      </c>
      <c r="F26" s="172" t="s">
        <v>458</v>
      </c>
      <c r="G26" s="174"/>
      <c r="H26" s="174"/>
      <c r="I26" s="174"/>
      <c r="J26" s="175"/>
      <c r="K26" s="176" t="s">
        <v>501</v>
      </c>
      <c r="L26" s="50"/>
      <c r="M26" s="51"/>
      <c r="N26" s="52"/>
      <c r="O26" s="52"/>
      <c r="P26" s="52"/>
      <c r="Q26" s="52"/>
      <c r="R26" s="52"/>
      <c r="S26" s="52"/>
      <c r="T26" s="52"/>
      <c r="U26" s="52"/>
      <c r="V26" s="52"/>
      <c r="W26" s="52"/>
      <c r="X26" s="53"/>
    </row>
    <row r="27" spans="1:24" s="30" customFormat="1" ht="50.1" customHeight="1" thickBot="1" x14ac:dyDescent="0.25">
      <c r="A27" s="119">
        <v>42832</v>
      </c>
      <c r="B27" s="119"/>
      <c r="C27" s="119" t="s">
        <v>65</v>
      </c>
      <c r="D27" s="119" t="s">
        <v>506</v>
      </c>
      <c r="E27" s="119" t="s">
        <v>547</v>
      </c>
      <c r="F27" s="119" t="s">
        <v>510</v>
      </c>
      <c r="G27" s="119"/>
      <c r="H27" s="119"/>
      <c r="I27" s="119"/>
      <c r="J27" s="129" t="s">
        <v>438</v>
      </c>
      <c r="K27" s="119" t="s">
        <v>37</v>
      </c>
      <c r="L27" s="50"/>
      <c r="M27" s="51"/>
      <c r="N27" s="52"/>
      <c r="O27" s="52"/>
      <c r="P27" s="52"/>
      <c r="Q27" s="52"/>
      <c r="R27" s="52"/>
      <c r="S27" s="52"/>
      <c r="T27" s="52"/>
      <c r="U27" s="52"/>
      <c r="V27" s="52"/>
      <c r="W27" s="52"/>
      <c r="X27" s="53"/>
    </row>
    <row r="28" spans="1:24" s="30" customFormat="1" ht="64.5" thickBot="1" x14ac:dyDescent="0.25">
      <c r="A28" s="161">
        <v>42851</v>
      </c>
      <c r="B28" s="162">
        <v>42852</v>
      </c>
      <c r="C28" s="163"/>
      <c r="D28" s="163" t="s">
        <v>10</v>
      </c>
      <c r="E28" s="118" t="s">
        <v>443</v>
      </c>
      <c r="F28" s="163" t="s">
        <v>74</v>
      </c>
      <c r="G28" s="164"/>
      <c r="H28" s="164"/>
      <c r="I28" s="164"/>
      <c r="J28" s="165" t="s">
        <v>236</v>
      </c>
      <c r="K28" s="166" t="s">
        <v>199</v>
      </c>
      <c r="L28" s="50">
        <f t="shared" si="0"/>
        <v>42831</v>
      </c>
      <c r="M28" s="51">
        <f t="shared" si="1"/>
        <v>42853</v>
      </c>
      <c r="N28" s="52" t="str">
        <f>IF(OR(D28="Journée d'Études",$D28="Forum",D28="Colloque"),"septembre "&amp; YEAR(A28)-1,"Sans Objet")</f>
        <v>septembre 2016</v>
      </c>
      <c r="O28" s="52" t="str">
        <f t="shared" si="2"/>
        <v>Décembre 2016</v>
      </c>
      <c r="P28" s="52">
        <f t="shared" si="3"/>
        <v>42671</v>
      </c>
      <c r="Q28" s="52">
        <f t="shared" si="4"/>
        <v>42671</v>
      </c>
      <c r="R28" s="52">
        <f t="shared" si="5"/>
        <v>42731</v>
      </c>
      <c r="S28" s="52">
        <f t="shared" si="6"/>
        <v>42741</v>
      </c>
      <c r="T28" s="52">
        <f t="shared" si="7"/>
        <v>42761</v>
      </c>
      <c r="U28" s="52">
        <f t="shared" si="8"/>
        <v>42771</v>
      </c>
      <c r="V28" s="52">
        <f t="shared" si="9"/>
        <v>42771</v>
      </c>
      <c r="W28" s="52">
        <f t="shared" si="10"/>
        <v>42821</v>
      </c>
      <c r="X28" s="53">
        <f>IF(OR(D28="Journée d'Études",D28="Forum",D28="Colloque"),$A28+180,"Sans Objet")</f>
        <v>43031</v>
      </c>
    </row>
    <row r="29" spans="1:24" s="30" customFormat="1" ht="36.75" customHeight="1" thickBot="1" x14ac:dyDescent="0.25">
      <c r="A29" s="154">
        <v>42852</v>
      </c>
      <c r="B29" s="155">
        <v>42852</v>
      </c>
      <c r="C29" s="156"/>
      <c r="D29" s="156" t="s">
        <v>448</v>
      </c>
      <c r="E29" s="167" t="s">
        <v>473</v>
      </c>
      <c r="F29" s="156" t="s">
        <v>472</v>
      </c>
      <c r="G29" s="157"/>
      <c r="H29" s="157"/>
      <c r="I29" s="157"/>
      <c r="J29" s="158" t="s">
        <v>474</v>
      </c>
      <c r="K29" s="168" t="s">
        <v>471</v>
      </c>
      <c r="L29" s="50"/>
      <c r="M29" s="51"/>
      <c r="N29" s="52"/>
      <c r="O29" s="52"/>
      <c r="P29" s="52"/>
      <c r="Q29" s="52"/>
      <c r="R29" s="52"/>
      <c r="S29" s="52"/>
      <c r="T29" s="52"/>
      <c r="U29" s="52"/>
      <c r="V29" s="52"/>
      <c r="W29" s="52"/>
      <c r="X29" s="53"/>
    </row>
    <row r="30" spans="1:24" s="30" customFormat="1" ht="23.25" thickBot="1" x14ac:dyDescent="0.25">
      <c r="A30" s="65">
        <v>42859</v>
      </c>
      <c r="B30" s="65"/>
      <c r="C30" s="66" t="s">
        <v>298</v>
      </c>
      <c r="D30" s="66" t="s">
        <v>0</v>
      </c>
      <c r="E30" s="66" t="s">
        <v>305</v>
      </c>
      <c r="F30" s="3" t="s">
        <v>408</v>
      </c>
      <c r="G30" s="67"/>
      <c r="H30" s="67"/>
      <c r="I30" s="67"/>
      <c r="J30" s="66" t="s">
        <v>51</v>
      </c>
      <c r="K30" s="68" t="s">
        <v>35</v>
      </c>
      <c r="L30" s="50"/>
      <c r="M30" s="51"/>
      <c r="N30" s="52"/>
      <c r="O30" s="52"/>
      <c r="P30" s="52"/>
      <c r="Q30" s="52"/>
      <c r="R30" s="52"/>
      <c r="S30" s="52"/>
      <c r="T30" s="52"/>
      <c r="U30" s="52"/>
      <c r="V30" s="52"/>
      <c r="W30" s="52"/>
      <c r="X30" s="53"/>
    </row>
    <row r="31" spans="1:24" s="30" customFormat="1" ht="23.25" thickBot="1" x14ac:dyDescent="0.25">
      <c r="A31" s="109">
        <v>42860</v>
      </c>
      <c r="B31" s="159"/>
      <c r="C31" s="110" t="s">
        <v>505</v>
      </c>
      <c r="D31" s="110" t="s">
        <v>506</v>
      </c>
      <c r="E31" s="110" t="s">
        <v>508</v>
      </c>
      <c r="F31" s="106" t="s">
        <v>504</v>
      </c>
      <c r="G31" s="111"/>
      <c r="H31" s="111"/>
      <c r="I31" s="111"/>
      <c r="J31" s="110" t="s">
        <v>507</v>
      </c>
      <c r="K31" s="112" t="s">
        <v>131</v>
      </c>
      <c r="L31" s="50"/>
      <c r="M31" s="51"/>
      <c r="N31" s="52"/>
      <c r="O31" s="52"/>
      <c r="P31" s="52"/>
      <c r="Q31" s="52"/>
      <c r="R31" s="52"/>
      <c r="S31" s="52"/>
      <c r="T31" s="52"/>
      <c r="U31" s="52"/>
      <c r="V31" s="52"/>
      <c r="W31" s="52"/>
      <c r="X31" s="53"/>
    </row>
    <row r="32" spans="1:24" s="30" customFormat="1" ht="50.1" customHeight="1" thickBot="1" x14ac:dyDescent="0.25">
      <c r="A32" s="26">
        <v>42865</v>
      </c>
      <c r="B32" s="7">
        <v>42867</v>
      </c>
      <c r="C32" s="7" t="s">
        <v>97</v>
      </c>
      <c r="D32" s="7" t="s">
        <v>10</v>
      </c>
      <c r="E32" s="7" t="s">
        <v>444</v>
      </c>
      <c r="F32" s="7" t="s">
        <v>475</v>
      </c>
      <c r="G32" s="33"/>
      <c r="H32" s="33"/>
      <c r="I32" s="33"/>
      <c r="J32" s="12" t="s">
        <v>95</v>
      </c>
      <c r="K32" s="9" t="s">
        <v>96</v>
      </c>
      <c r="L32" s="50">
        <f t="shared" si="0"/>
        <v>42845</v>
      </c>
      <c r="M32" s="51">
        <f t="shared" si="1"/>
        <v>42867</v>
      </c>
      <c r="N32" s="52" t="str">
        <f>IF(OR(D32="Journée d'Études",$D32="Forum",D32="Colloque"),"septembre "&amp; YEAR(A32)-1,"Sans Objet")</f>
        <v>septembre 2016</v>
      </c>
      <c r="O32" s="52" t="str">
        <f t="shared" si="2"/>
        <v>Décembre 2016</v>
      </c>
      <c r="P32" s="52">
        <f t="shared" si="3"/>
        <v>42685</v>
      </c>
      <c r="Q32" s="52">
        <f t="shared" si="4"/>
        <v>42685</v>
      </c>
      <c r="R32" s="52">
        <f t="shared" si="5"/>
        <v>42745</v>
      </c>
      <c r="S32" s="52">
        <f t="shared" si="6"/>
        <v>42755</v>
      </c>
      <c r="T32" s="52">
        <f t="shared" si="7"/>
        <v>42775</v>
      </c>
      <c r="U32" s="52">
        <f t="shared" si="8"/>
        <v>42785</v>
      </c>
      <c r="V32" s="52">
        <f t="shared" si="9"/>
        <v>42785</v>
      </c>
      <c r="W32" s="52">
        <f t="shared" si="10"/>
        <v>42835</v>
      </c>
      <c r="X32" s="53">
        <f>IF(OR(D32="Journée d'Études",D32="Forum",D32="Colloque"),$A32+180,"Sans Objet")</f>
        <v>43045</v>
      </c>
    </row>
    <row r="33" spans="1:25" s="30" customFormat="1" ht="73.5" customHeight="1" thickBot="1" x14ac:dyDescent="0.25">
      <c r="A33" s="100">
        <v>42866</v>
      </c>
      <c r="B33" s="101"/>
      <c r="C33" s="102" t="s">
        <v>317</v>
      </c>
      <c r="D33" s="102" t="s">
        <v>526</v>
      </c>
      <c r="E33" s="118" t="s">
        <v>126</v>
      </c>
      <c r="F33" s="102" t="s">
        <v>88</v>
      </c>
      <c r="G33" s="99"/>
      <c r="H33" s="99"/>
      <c r="I33" s="99"/>
      <c r="J33" s="120" t="s">
        <v>258</v>
      </c>
      <c r="K33" s="103" t="s">
        <v>35</v>
      </c>
      <c r="L33" s="50" t="str">
        <f>IF(OR($D33="Journée d'Études",$D33="Colloque",$D33="Forum",$D33="Séminaire",$D33="Table Ronde"),$A33-20,IF(OR($D33="Conférence",$D33="Journée des doctorants",$D33="Atelier",$D33="Petit Déjeuner"),$A33-7,IF($D33="Soutenance",$A33-1,IF(OR($D33="Réunion",$D33="Rentrée"),$A33,"Sans Objet"))))</f>
        <v>Sans Objet</v>
      </c>
      <c r="M33" s="51" t="str">
        <f>IF(OR($D33="Journée d'Études",$D33="Colloque",$D33="Table Ronde",$D33="Séminaire"),$A33+2,IF(OR($D33="Conférence",$D33="Journée des doctorants",$D33="Atelier",$D33="Petit Déjeuner",$D33="Soutenance"),$A33+1,"Sans Objet"))</f>
        <v>Sans Objet</v>
      </c>
      <c r="N33" s="52" t="str">
        <f>IF(OR(D33="Journée d'Études",$D33="Forum",D33="Colloque"),"septembre "&amp; YEAR(A33)-1,"Sans Objet")</f>
        <v>Sans Objet</v>
      </c>
      <c r="O33" s="52" t="str">
        <f>IF(OR($D33="Journée d'Études",$D33="Colloque",$D33="Forum",$D33="Séminaire",$D33="Table Ronde",$D33="Conférence",$D33="Petit Déjeuner",$D33="atelier",$D33="Journée des doctorants"),IF(MONTH($A33)&lt;9,"Décembre "&amp; YEAR($A33)-1,"Juillet "&amp; YEAR($A33)),"Sans Objet")</f>
        <v>Sans Objet</v>
      </c>
      <c r="P33" s="52" t="str">
        <f>IF(OR($D33="Journée d'Études",$D33="Colloque",$D33="Forum",$D33="Séminaire",$D33="Table Ronde"),$A33-180,IF(OR($D33="Conférence",$D33="Journée des doctorants",$D33="Atelier",$D33="Petit Déjeuner",$D33="Soutenance"),$A33-100,"Sans Objet"))</f>
        <v>Sans Objet</v>
      </c>
      <c r="Q33" s="52" t="str">
        <f>IF(OR($D33="Journée d'Études",$D33="Colloque",$D33="Forum",$D33="Séminaire",$D33="Table Ronde"),$A33-180,IF(OR($D33="Conférence",$D33="Petit Déjeuner"),$A33-80,"Sans Objet"))</f>
        <v>Sans Objet</v>
      </c>
      <c r="R33" s="52" t="str">
        <f>IF(OR($D33="Journée d'Études",$D33="Colloque",$D33="Forum",$D33="Séminaire",$D33="Table Ronde"),$A33-120,"Sans Objet")</f>
        <v>Sans Objet</v>
      </c>
      <c r="S33" s="52" t="str">
        <f>IF(OR($D33="Journée d'Études",$D33="Colloque",$D33="Forum",$D33="Séminaire",$D33="Table Ronde"),$A33-110,IF(OR($D33="Conférence",$D33="Journée des doctorants",$D33="Atelier",$D33="Petit Déjeuner",$D33="Soutenance"),$A33-60,"Sans Objet"))</f>
        <v>Sans Objet</v>
      </c>
      <c r="T33" s="52" t="str">
        <f>IF(OR($D33="Journée d'Études",$D33="Colloque",$D33="Forum",$D33="Séminaire",$D33="Table Ronde"),$A33-90,IF(OR($D33="Conférence",$D33="Journée des doctorants",$D33="Atelier",$D33="Petit Déjeuner",$D33="Soutenance"),$A33-60,"Sans Objet"))</f>
        <v>Sans Objet</v>
      </c>
      <c r="U33" s="52" t="str">
        <f>IF(OR($D33="Journée d'Études",$D33="Colloque",$D33="Forum",$D33="Séminaire",$D33="Table Ronde"),$A33-80,IF(OR($D33="Conférence",$D33="Journée des doctorants",$D33="Atelier",$D33="Petit Déjeuner",$D33="Soutenance",$D33="Réunion",$D33="Rentrée"),$A33-30,"Sans Objet"))</f>
        <v>Sans Objet</v>
      </c>
      <c r="V33" s="52" t="str">
        <f>IF(OR($D33="Journée d'Études",$D33="Colloque",$D33="Forum",$D33="Séminaire",$D33="Table Ronde"),$A33-80,"Sans Objet")</f>
        <v>Sans Objet</v>
      </c>
      <c r="W33" s="52" t="str">
        <f>IF(OR($D33="Journée d'Études",$D33="Colloque",$D33="Forum",$D33="Séminaire",$D33="Table Ronde",$D33="Conférence",$D33="Petit Déjeuner"),$A33-30,"Sans Objet")</f>
        <v>Sans Objet</v>
      </c>
      <c r="X33" s="53" t="str">
        <f>IF(OR(D33="Journée d'Études",D33="Forum",D33="Colloque"),$A33+180,"Sans Objet")</f>
        <v>Sans Objet</v>
      </c>
    </row>
    <row r="34" spans="1:25" s="30" customFormat="1" ht="50.1" customHeight="1" thickBot="1" x14ac:dyDescent="0.25">
      <c r="A34" s="126">
        <v>42867</v>
      </c>
      <c r="B34" s="119"/>
      <c r="C34" s="119" t="s">
        <v>165</v>
      </c>
      <c r="D34" s="119" t="s">
        <v>506</v>
      </c>
      <c r="E34" s="119" t="s">
        <v>548</v>
      </c>
      <c r="F34" s="119" t="s">
        <v>522</v>
      </c>
      <c r="G34" s="153" t="s">
        <v>523</v>
      </c>
      <c r="H34" s="128"/>
      <c r="I34" s="128"/>
      <c r="J34" s="129" t="s">
        <v>525</v>
      </c>
      <c r="K34" s="130" t="s">
        <v>524</v>
      </c>
      <c r="L34" s="50"/>
      <c r="M34" s="51"/>
      <c r="N34" s="52"/>
      <c r="O34" s="52"/>
      <c r="P34" s="52"/>
      <c r="Q34" s="52"/>
      <c r="R34" s="52"/>
      <c r="S34" s="52"/>
      <c r="T34" s="52"/>
      <c r="U34" s="52"/>
      <c r="V34" s="52"/>
      <c r="W34" s="52"/>
      <c r="X34" s="53"/>
    </row>
    <row r="35" spans="1:25" s="30" customFormat="1" ht="68.25" thickBot="1" x14ac:dyDescent="0.25">
      <c r="A35" s="26">
        <v>42867</v>
      </c>
      <c r="B35" s="7"/>
      <c r="C35" s="7" t="s">
        <v>551</v>
      </c>
      <c r="D35" s="7" t="s">
        <v>0</v>
      </c>
      <c r="E35" s="7" t="s">
        <v>552</v>
      </c>
      <c r="F35" s="7" t="s">
        <v>550</v>
      </c>
      <c r="G35" s="33"/>
      <c r="H35" s="33"/>
      <c r="I35" s="33"/>
      <c r="J35" s="12" t="s">
        <v>198</v>
      </c>
      <c r="K35" s="9" t="s">
        <v>553</v>
      </c>
      <c r="L35" s="50"/>
      <c r="M35" s="51"/>
      <c r="N35" s="52"/>
      <c r="O35" s="52"/>
      <c r="P35" s="52"/>
      <c r="Q35" s="52"/>
      <c r="R35" s="52"/>
      <c r="S35" s="52"/>
      <c r="T35" s="52"/>
      <c r="U35" s="52"/>
      <c r="V35" s="52"/>
      <c r="W35" s="52"/>
      <c r="X35" s="53"/>
    </row>
    <row r="36" spans="1:25" s="30" customFormat="1" ht="57" thickBot="1" x14ac:dyDescent="0.25">
      <c r="A36" s="26">
        <v>42871</v>
      </c>
      <c r="B36" s="7"/>
      <c r="C36" s="7" t="s">
        <v>492</v>
      </c>
      <c r="D36" s="7" t="s">
        <v>3</v>
      </c>
      <c r="E36" s="7" t="s">
        <v>549</v>
      </c>
      <c r="F36" s="7" t="s">
        <v>493</v>
      </c>
      <c r="G36" s="33"/>
      <c r="H36" s="33"/>
      <c r="I36" s="33"/>
      <c r="J36" s="12" t="s">
        <v>142</v>
      </c>
      <c r="K36" s="9" t="s">
        <v>494</v>
      </c>
      <c r="L36" s="50"/>
      <c r="M36" s="51"/>
      <c r="N36" s="52"/>
      <c r="O36" s="52"/>
      <c r="P36" s="52"/>
      <c r="Q36" s="52"/>
      <c r="R36" s="52"/>
      <c r="S36" s="52"/>
      <c r="T36" s="52"/>
      <c r="U36" s="52"/>
      <c r="V36" s="52"/>
      <c r="W36" s="52"/>
      <c r="X36" s="53"/>
    </row>
    <row r="37" spans="1:25" s="30" customFormat="1" ht="73.5" customHeight="1" thickBot="1" x14ac:dyDescent="0.25">
      <c r="A37" s="100">
        <v>42874</v>
      </c>
      <c r="B37" s="152"/>
      <c r="C37" s="102" t="s">
        <v>484</v>
      </c>
      <c r="D37" s="102" t="s">
        <v>0</v>
      </c>
      <c r="E37" s="151" t="s">
        <v>485</v>
      </c>
      <c r="F37" s="3" t="s">
        <v>409</v>
      </c>
      <c r="G37" s="99"/>
      <c r="H37" s="99"/>
      <c r="I37" s="99"/>
      <c r="J37" s="120" t="s">
        <v>51</v>
      </c>
      <c r="K37" s="68" t="s">
        <v>35</v>
      </c>
      <c r="L37" s="50"/>
      <c r="M37" s="51"/>
      <c r="N37" s="52"/>
      <c r="O37" s="52"/>
      <c r="P37" s="52"/>
      <c r="Q37" s="52"/>
      <c r="R37" s="52"/>
      <c r="S37" s="52"/>
      <c r="T37" s="52"/>
      <c r="U37" s="52"/>
      <c r="V37" s="52"/>
      <c r="W37" s="52"/>
      <c r="X37" s="53"/>
    </row>
    <row r="38" spans="1:25" s="30" customFormat="1" ht="73.5" customHeight="1" thickBot="1" x14ac:dyDescent="0.25">
      <c r="A38" s="65">
        <v>42887</v>
      </c>
      <c r="B38" s="65"/>
      <c r="C38" s="66" t="s">
        <v>298</v>
      </c>
      <c r="D38" s="66" t="s">
        <v>0</v>
      </c>
      <c r="E38" s="169" t="s">
        <v>486</v>
      </c>
      <c r="F38" s="3" t="s">
        <v>409</v>
      </c>
      <c r="G38" s="67"/>
      <c r="H38" s="67"/>
      <c r="I38" s="67"/>
      <c r="J38" s="66" t="s">
        <v>51</v>
      </c>
      <c r="K38" s="68" t="s">
        <v>35</v>
      </c>
      <c r="L38" s="50"/>
      <c r="M38" s="51"/>
      <c r="N38" s="52"/>
      <c r="O38" s="52"/>
      <c r="P38" s="52"/>
      <c r="Q38" s="52"/>
      <c r="R38" s="52"/>
      <c r="S38" s="52"/>
      <c r="T38" s="52"/>
      <c r="U38" s="52"/>
      <c r="V38" s="52"/>
      <c r="W38" s="52"/>
      <c r="X38" s="53"/>
    </row>
    <row r="39" spans="1:25" s="30" customFormat="1" ht="73.5" customHeight="1" thickBot="1" x14ac:dyDescent="0.25">
      <c r="A39" s="65">
        <v>42887</v>
      </c>
      <c r="B39" s="136"/>
      <c r="C39" s="66" t="s">
        <v>496</v>
      </c>
      <c r="D39" s="66" t="s">
        <v>3</v>
      </c>
      <c r="E39" s="169" t="s">
        <v>498</v>
      </c>
      <c r="F39" s="3" t="s">
        <v>411</v>
      </c>
      <c r="G39" s="67"/>
      <c r="H39" s="67"/>
      <c r="I39" s="67"/>
      <c r="J39" s="66" t="s">
        <v>497</v>
      </c>
      <c r="K39" s="68" t="s">
        <v>35</v>
      </c>
      <c r="L39" s="50"/>
      <c r="M39" s="51"/>
      <c r="N39" s="52"/>
      <c r="O39" s="52"/>
      <c r="P39" s="52"/>
      <c r="Q39" s="52"/>
      <c r="R39" s="52"/>
      <c r="S39" s="52"/>
      <c r="T39" s="52"/>
      <c r="U39" s="52"/>
      <c r="V39" s="52"/>
      <c r="W39" s="52"/>
      <c r="X39" s="53"/>
    </row>
    <row r="40" spans="1:25" s="30" customFormat="1" ht="73.5" customHeight="1" thickBot="1" x14ac:dyDescent="0.25">
      <c r="A40" s="202">
        <v>42888</v>
      </c>
      <c r="B40" s="196">
        <v>42888</v>
      </c>
      <c r="C40" s="196" t="s">
        <v>397</v>
      </c>
      <c r="D40" s="196" t="s">
        <v>448</v>
      </c>
      <c r="E40" s="196" t="s">
        <v>398</v>
      </c>
      <c r="F40" s="196" t="s">
        <v>399</v>
      </c>
      <c r="G40" s="197"/>
      <c r="H40" s="197"/>
      <c r="I40" s="197"/>
      <c r="J40" s="201" t="s">
        <v>400</v>
      </c>
      <c r="K40" s="199" t="s">
        <v>968</v>
      </c>
      <c r="L40" s="50" t="str">
        <f>IF(OR($D40="Journée d'Études",$D40="Colloque",$D40="Forum",$D40="Séminaire",$D40="Table Ronde"),$A40-20,IF(OR($D40="Conférence",$D40="Journée des doctorants",$D40="Atelier",$D40="Petit Déjeuner"),$A40-7,IF($D40="Soutenance",$A40-1,IF(OR($D40="Réunion",$D40="Rentrée"),$A40,"Sans Objet"))))</f>
        <v>Sans Objet</v>
      </c>
      <c r="M40" s="51" t="str">
        <f>IF(OR($D40="Journée d'Études",$D40="Colloque",$D40="Table Ronde",$D40="Séminaire"),$A40+2,IF(OR($D40="Conférence",$D40="Journée des doctorants",$D40="Atelier",$D40="Petit Déjeuner",$D40="Soutenance"),$A40+1,"Sans Objet"))</f>
        <v>Sans Objet</v>
      </c>
      <c r="N40" s="52" t="str">
        <f>IF(OR(D40="Journée d'Études",$D40="Forum",D40="Colloque"),"septembre "&amp; YEAR(A40)-1,"Sans Objet")</f>
        <v>Sans Objet</v>
      </c>
      <c r="O40" s="52" t="str">
        <f>IF(OR($D40="Journée d'Études",$D40="Colloque",$D40="Forum",$D40="Séminaire",$D40="Table Ronde",$D40="Conférence",$D40="Petit Déjeuner",$D40="atelier",$D40="Journée des doctorants"),IF(MONTH($A40)&lt;9,"Décembre "&amp; YEAR($A40)-1,"Juillet "&amp; YEAR($A40)),"Sans Objet")</f>
        <v>Sans Objet</v>
      </c>
      <c r="P40" s="52" t="str">
        <f>IF(OR($D40="Journée d'Études",$D40="Colloque",$D40="Forum",$D40="Séminaire",$D40="Table Ronde"),$A40-180,IF(OR($D40="Conférence",$D40="Journée des doctorants",$D40="Atelier",$D40="Petit Déjeuner",$D40="Soutenance"),$A40-100,"Sans Objet"))</f>
        <v>Sans Objet</v>
      </c>
      <c r="Q40" s="52" t="str">
        <f>IF(OR($D40="Journée d'Études",$D40="Colloque",$D40="Forum",$D40="Séminaire",$D40="Table Ronde"),$A40-180,IF(OR($D40="Conférence",$D40="Petit Déjeuner"),$A40-80,"Sans Objet"))</f>
        <v>Sans Objet</v>
      </c>
      <c r="R40" s="52" t="str">
        <f>IF(OR($D40="Journée d'Études",$D40="Colloque",$D40="Forum",$D40="Séminaire",$D40="Table Ronde"),$A40-120,"Sans Objet")</f>
        <v>Sans Objet</v>
      </c>
      <c r="S40" s="52" t="str">
        <f>IF(OR($D40="Journée d'Études",$D40="Colloque",$D40="Forum",$D40="Séminaire",$D40="Table Ronde"),$A40-110,IF(OR($D40="Conférence",$D40="Journée des doctorants",$D40="Atelier",$D40="Petit Déjeuner",$D40="Soutenance"),$A40-60,"Sans Objet"))</f>
        <v>Sans Objet</v>
      </c>
      <c r="T40" s="52" t="str">
        <f>IF(OR($D40="Journée d'Études",$D40="Colloque",$D40="Forum",$D40="Séminaire",$D40="Table Ronde"),$A40-90,IF(OR($D40="Conférence",$D40="Journée des doctorants",$D40="Atelier",$D40="Petit Déjeuner",$D40="Soutenance"),$A40-60,"Sans Objet"))</f>
        <v>Sans Objet</v>
      </c>
      <c r="U40" s="52" t="str">
        <f>IF(OR($D40="Journée d'Études",$D40="Colloque",$D40="Forum",$D40="Séminaire",$D40="Table Ronde"),$A40-80,IF(OR($D40="Conférence",$D40="Journée des doctorants",$D40="Atelier",$D40="Petit Déjeuner",$D40="Soutenance",$D40="Réunion",$D40="Rentrée"),$A40-30,"Sans Objet"))</f>
        <v>Sans Objet</v>
      </c>
      <c r="V40" s="52" t="str">
        <f>IF(OR($D40="Journée d'Études",$D40="Colloque",$D40="Forum",$D40="Séminaire",$D40="Table Ronde"),$A40-80,"Sans Objet")</f>
        <v>Sans Objet</v>
      </c>
      <c r="W40" s="52" t="str">
        <f>IF(OR($D40="Journée d'Études",$D40="Colloque",$D40="Forum",$D40="Séminaire",$D40="Table Ronde",$D40="Conférence",$D40="Petit Déjeuner"),$A40-30,"Sans Objet")</f>
        <v>Sans Objet</v>
      </c>
      <c r="X40" s="53" t="str">
        <f>IF(OR(D40="Journée d'Études",D40="Forum",D40="Colloque"),$A40+180,"Sans Objet")</f>
        <v>Sans Objet</v>
      </c>
    </row>
    <row r="41" spans="1:25" s="30" customFormat="1" ht="73.5" customHeight="1" thickBot="1" x14ac:dyDescent="0.25">
      <c r="A41" s="100">
        <v>42527</v>
      </c>
      <c r="B41" s="101">
        <v>42528</v>
      </c>
      <c r="C41" s="102" t="s">
        <v>447</v>
      </c>
      <c r="D41" s="133" t="s">
        <v>73</v>
      </c>
      <c r="E41" s="135" t="s">
        <v>445</v>
      </c>
      <c r="F41" s="134" t="s">
        <v>294</v>
      </c>
      <c r="G41" s="99"/>
      <c r="H41" s="99"/>
      <c r="I41" s="99"/>
      <c r="J41" s="120" t="s">
        <v>446</v>
      </c>
      <c r="K41" s="103" t="s">
        <v>35</v>
      </c>
      <c r="L41" s="50" t="str">
        <f>IF(OR($D41="Journée d'Études",$D41="Colloque",$D41="Forum",$D41="Séminaire",$D41="Table Ronde"),$A41-20,IF(OR($D41="Conférence",$D41="Journée des doctorants",$D41="Atelier",$D41="Petit Déjeuner"),$A41-7,IF($D41="Soutenance",$A41-1,IF(OR($D41="Réunion",$D41="Rentrée"),$A41,"Sans Objet"))))</f>
        <v>Sans Objet</v>
      </c>
      <c r="M41" s="51" t="str">
        <f>IF(OR($D41="Journée d'Études",$D41="Colloque",$D41="Table Ronde",$D41="Séminaire"),$A41+2,IF(OR($D41="Conférence",$D41="Journée des doctorants",$D41="Atelier",$D41="Petit Déjeuner",$D41="Soutenance"),$A41+1,"Sans Objet"))</f>
        <v>Sans Objet</v>
      </c>
      <c r="N41" s="52" t="str">
        <f>IF(OR(D41="Journée d'Études",$D41="Forum",D41="Colloque"),"septembre "&amp; YEAR(A41)-1,"Sans Objet")</f>
        <v>Sans Objet</v>
      </c>
      <c r="O41" s="52" t="str">
        <f>IF(OR($D41="Journée d'Études",$D41="Colloque",$D41="Forum",$D41="Séminaire",$D41="Table Ronde",$D41="Conférence",$D41="Petit Déjeuner",$D41="atelier",$D41="Journée des doctorants"),IF(MONTH($A41)&lt;9,"Décembre "&amp; YEAR($A41)-1,"Juillet "&amp; YEAR($A41)),"Sans Objet")</f>
        <v>Sans Objet</v>
      </c>
      <c r="P41" s="52" t="str">
        <f>IF(OR($D41="Journée d'Études",$D41="Colloque",$D41="Forum",$D41="Séminaire",$D41="Table Ronde"),$A41-180,IF(OR($D41="Conférence",$D41="Journée des doctorants",$D41="Atelier",$D41="Petit Déjeuner",$D41="Soutenance"),$A41-100,"Sans Objet"))</f>
        <v>Sans Objet</v>
      </c>
      <c r="Q41" s="52" t="str">
        <f>IF(OR($D41="Journée d'Études",$D41="Colloque",$D41="Forum",$D41="Séminaire",$D41="Table Ronde"),$A41-180,IF(OR($D41="Conférence",$D41="Petit Déjeuner"),$A41-80,"Sans Objet"))</f>
        <v>Sans Objet</v>
      </c>
      <c r="R41" s="52" t="str">
        <f>IF(OR($D41="Journée d'Études",$D41="Colloque",$D41="Forum",$D41="Séminaire",$D41="Table Ronde"),$A41-120,"Sans Objet")</f>
        <v>Sans Objet</v>
      </c>
      <c r="S41" s="52" t="str">
        <f>IF(OR($D41="Journée d'Études",$D41="Colloque",$D41="Forum",$D41="Séminaire",$D41="Table Ronde"),$A41-110,IF(OR($D41="Conférence",$D41="Journée des doctorants",$D41="Atelier",$D41="Petit Déjeuner",$D41="Soutenance"),$A41-60,"Sans Objet"))</f>
        <v>Sans Objet</v>
      </c>
      <c r="T41" s="52" t="str">
        <f>IF(OR($D41="Journée d'Études",$D41="Colloque",$D41="Forum",$D41="Séminaire",$D41="Table Ronde"),$A41-90,IF(OR($D41="Conférence",$D41="Journée des doctorants",$D41="Atelier",$D41="Petit Déjeuner",$D41="Soutenance"),$A41-60,"Sans Objet"))</f>
        <v>Sans Objet</v>
      </c>
      <c r="U41" s="52" t="str">
        <f>IF(OR($D41="Journée d'Études",$D41="Colloque",$D41="Forum",$D41="Séminaire",$D41="Table Ronde"),$A41-80,IF(OR($D41="Conférence",$D41="Journée des doctorants",$D41="Atelier",$D41="Petit Déjeuner",$D41="Soutenance",$D41="Réunion",$D41="Rentrée"),$A41-30,"Sans Objet"))</f>
        <v>Sans Objet</v>
      </c>
      <c r="V41" s="52" t="str">
        <f>IF(OR($D41="Journée d'Études",$D41="Colloque",$D41="Forum",$D41="Séminaire",$D41="Table Ronde"),$A41-80,"Sans Objet")</f>
        <v>Sans Objet</v>
      </c>
      <c r="W41" s="52" t="str">
        <f>IF(OR($D41="Journée d'Études",$D41="Colloque",$D41="Forum",$D41="Séminaire",$D41="Table Ronde",$D41="Conférence",$D41="Petit Déjeuner"),$A41-30,"Sans Objet")</f>
        <v>Sans Objet</v>
      </c>
      <c r="X41" s="53" t="str">
        <f>IF(OR(D41="Journée d'Études",D41="Forum",D41="Colloque"),$A41+180,"Sans Objet")</f>
        <v>Sans Objet</v>
      </c>
    </row>
    <row r="42" spans="1:25" s="30" customFormat="1" ht="50.1" customHeight="1" thickBot="1" x14ac:dyDescent="0.25">
      <c r="A42" s="126">
        <v>42900</v>
      </c>
      <c r="B42" s="119"/>
      <c r="C42" s="119" t="s">
        <v>467</v>
      </c>
      <c r="D42" s="119" t="s">
        <v>49</v>
      </c>
      <c r="E42" s="119" t="s">
        <v>469</v>
      </c>
      <c r="F42" s="119" t="s">
        <v>40</v>
      </c>
      <c r="G42" s="128"/>
      <c r="H42" s="153"/>
      <c r="I42" s="128"/>
      <c r="J42" s="129"/>
      <c r="K42" s="130" t="s">
        <v>427</v>
      </c>
      <c r="L42" s="50" t="str">
        <f>IF(OR($D44="Journée d'Études",$D44="Colloque",$D44="Forum",$D44="Séminaire",$D44="Table Ronde"),$A44-20,IF(OR($D44="Conférence",$D44="Journée des doctorants",$D44="Atelier",$D44="Petit Déjeuner"),$A44-7,IF($D44="Soutenance",$A44-1,IF(OR($D44="Réunion",$D44="Rentrée"),$A44,"Sans Objet"))))</f>
        <v>Sans Objet</v>
      </c>
      <c r="M42" s="51" t="str">
        <f>IF(OR($D44="Journée d'Études",$D44="Colloque",$D44="Table Ronde",$D44="Séminaire"),$A44+2,IF(OR($D44="Conférence",$D44="Journée des doctorants",$D44="Atelier",$D44="Petit Déjeuner",$D44="Soutenance"),$A44+1,"Sans Objet"))</f>
        <v>Sans Objet</v>
      </c>
      <c r="N42" s="52" t="str">
        <f>IF(OR(D44="Journée d'Études",$D44="Forum",D44="Colloque"),"septembre "&amp; YEAR(A44)-1,"Sans Objet")</f>
        <v>Sans Objet</v>
      </c>
      <c r="O42" s="52" t="str">
        <f>IF(OR($D44="Journée d'Études",$D44="Colloque",$D44="Forum",$D44="Séminaire",$D44="Table Ronde",$D44="Conférence",$D44="Petit Déjeuner",$D44="atelier",$D44="Journée des doctorants"),IF(MONTH($A44)&lt;9,"Décembre "&amp; YEAR($A44)-1,"Juillet "&amp; YEAR($A44)),"Sans Objet")</f>
        <v>Sans Objet</v>
      </c>
      <c r="P42" s="52" t="str">
        <f>IF(OR($D44="Journée d'Études",$D44="Colloque",$D44="Forum",$D44="Séminaire",$D44="Table Ronde"),$A44-180,IF(OR($D44="Conférence",$D44="Journée des doctorants",$D44="Atelier",$D44="Petit Déjeuner",$D44="Soutenance"),$A44-100,"Sans Objet"))</f>
        <v>Sans Objet</v>
      </c>
      <c r="Q42" s="52" t="str">
        <f>IF(OR($D44="Journée d'Études",$D44="Colloque",$D44="Forum",$D44="Séminaire",$D44="Table Ronde"),$A44-180,IF(OR($D44="Conférence",$D44="Petit Déjeuner"),$A44-80,"Sans Objet"))</f>
        <v>Sans Objet</v>
      </c>
      <c r="R42" s="52" t="str">
        <f>IF(OR($D44="Journée d'Études",$D44="Colloque",$D44="Forum",$D44="Séminaire",$D44="Table Ronde"),$A44-120,"Sans Objet")</f>
        <v>Sans Objet</v>
      </c>
      <c r="S42" s="52" t="str">
        <f>IF(OR($D44="Journée d'Études",$D44="Colloque",$D44="Forum",$D44="Séminaire",$D44="Table Ronde"),$A44-110,IF(OR($D44="Conférence",$D44="Journée des doctorants",$D44="Atelier",$D44="Petit Déjeuner",$D44="Soutenance"),$A44-60,"Sans Objet"))</f>
        <v>Sans Objet</v>
      </c>
      <c r="T42" s="52" t="str">
        <f>IF(OR($D44="Journée d'Études",$D44="Colloque",$D44="Forum",$D44="Séminaire",$D44="Table Ronde"),$A44-90,IF(OR($D44="Conférence",$D44="Journée des doctorants",$D44="Atelier",$D44="Petit Déjeuner",$D44="Soutenance"),$A44-60,"Sans Objet"))</f>
        <v>Sans Objet</v>
      </c>
      <c r="U42" s="52" t="str">
        <f>IF(OR($D44="Journée d'Études",$D44="Colloque",$D44="Forum",$D44="Séminaire",$D44="Table Ronde"),$A44-80,IF(OR($D44="Conférence",$D44="Journée des doctorants",$D44="Atelier",$D44="Petit Déjeuner",$D44="Soutenance",$D44="Réunion",$D44="Rentrée"),$A44-30,"Sans Objet"))</f>
        <v>Sans Objet</v>
      </c>
      <c r="V42" s="52" t="str">
        <f>IF(OR($D44="Journée d'Études",$D44="Colloque",$D44="Forum",$D44="Séminaire",$D44="Table Ronde"),$A44-80,"Sans Objet")</f>
        <v>Sans Objet</v>
      </c>
      <c r="W42" s="52" t="str">
        <f>IF(OR($D44="Journée d'Études",$D44="Colloque",$D44="Forum",$D44="Séminaire",$D44="Table Ronde",$D44="Conférence",$D44="Petit Déjeuner"),$A44-30,"Sans Objet")</f>
        <v>Sans Objet</v>
      </c>
      <c r="X42" s="53" t="str">
        <f>IF(OR(D44="Journée d'Études",D44="Forum",D44="Colloque"),$A44+180,"Sans Objet")</f>
        <v>Sans Objet</v>
      </c>
    </row>
    <row r="43" spans="1:25" s="30" customFormat="1" ht="50.1" customHeight="1" thickBot="1" x14ac:dyDescent="0.25">
      <c r="A43" s="65">
        <v>42901</v>
      </c>
      <c r="B43" s="65"/>
      <c r="C43" s="66" t="s">
        <v>484</v>
      </c>
      <c r="D43" s="66" t="s">
        <v>0</v>
      </c>
      <c r="E43" s="169" t="s">
        <v>487</v>
      </c>
      <c r="F43" s="3" t="s">
        <v>409</v>
      </c>
      <c r="G43" s="99"/>
      <c r="H43" s="99"/>
      <c r="I43" s="99"/>
      <c r="J43" s="120" t="s">
        <v>51</v>
      </c>
      <c r="K43" s="103" t="s">
        <v>35</v>
      </c>
      <c r="L43" s="50"/>
      <c r="M43" s="51"/>
      <c r="N43" s="52"/>
      <c r="O43" s="52"/>
      <c r="P43" s="52"/>
      <c r="Q43" s="52"/>
      <c r="R43" s="52"/>
      <c r="S43" s="52"/>
      <c r="T43" s="52"/>
      <c r="U43" s="52"/>
      <c r="V43" s="52"/>
      <c r="W43" s="52"/>
      <c r="X43" s="53"/>
    </row>
    <row r="44" spans="1:25" s="1" customFormat="1" ht="50.1" customHeight="1" thickBot="1" x14ac:dyDescent="0.25">
      <c r="A44" s="26">
        <v>42901</v>
      </c>
      <c r="B44" s="26" t="s">
        <v>413</v>
      </c>
      <c r="C44" s="7"/>
      <c r="D44" s="7" t="s">
        <v>448</v>
      </c>
      <c r="E44" s="7" t="s">
        <v>618</v>
      </c>
      <c r="F44" s="7" t="s">
        <v>312</v>
      </c>
      <c r="G44" s="33"/>
      <c r="H44" s="33"/>
      <c r="I44" s="33"/>
      <c r="J44" s="12" t="s">
        <v>449</v>
      </c>
      <c r="K44" s="9" t="s">
        <v>37</v>
      </c>
      <c r="L44" s="50" t="str">
        <f>IF(OR($D46="Journée d'Études",$D46="Colloque",$D46="Forum",$D46="Séminaire",$D46="Table Ronde"),$A46-20,IF(OR($D46="Conférence",$D46="Journée des doctorants",$D46="Atelier",$D46="Petit Déjeuner"),$A46-7,IF($D46="Soutenance",$A46-1,IF(OR($D46="Réunion",$D46="Rentrée"),$A46,"Sans Objet"))))</f>
        <v>Sans Objet</v>
      </c>
      <c r="M44" s="51" t="str">
        <f>IF(OR($D46="Journée d'Études",$D46="Colloque",$D46="Table Ronde",$D46="Séminaire"),$A46+2,IF(OR($D46="Conférence",$D46="Journée des doctorants",$D46="Atelier",$D46="Petit Déjeuner",$D46="Soutenance"),$A46+1,"Sans Objet"))</f>
        <v>Sans Objet</v>
      </c>
      <c r="N44" s="52" t="str">
        <f>IF(OR(D46="Journée d'Études",$D46="Forum",D46="Colloque"),"septembre "&amp; YEAR(A46)-1,"Sans Objet")</f>
        <v>Sans Objet</v>
      </c>
      <c r="O44" s="52" t="str">
        <f>IF(OR($D46="Journée d'Études",$D46="Colloque",$D46="Forum",$D46="Séminaire",$D46="Table Ronde",$D46="Conférence",$D46="Petit Déjeuner",$D46="atelier",$D46="Journée des doctorants"),IF(MONTH($A46)&lt;9,"Décembre "&amp; YEAR($A46)-1,"Juillet "&amp; YEAR($A46)),"Sans Objet")</f>
        <v>Sans Objet</v>
      </c>
      <c r="P44" s="52" t="str">
        <f>IF(OR($D46="Journée d'Études",$D46="Colloque",$D46="Forum",$D46="Séminaire",$D46="Table Ronde"),$A46-180,IF(OR($D46="Conférence",$D46="Journée des doctorants",$D46="Atelier",$D46="Petit Déjeuner",$D46="Soutenance"),$A46-100,"Sans Objet"))</f>
        <v>Sans Objet</v>
      </c>
      <c r="Q44" s="52" t="str">
        <f>IF(OR($D46="Journée d'Études",$D46="Colloque",$D46="Forum",$D46="Séminaire",$D46="Table Ronde"),$A46-180,IF(OR($D46="Conférence",$D46="Petit Déjeuner"),$A46-80,"Sans Objet"))</f>
        <v>Sans Objet</v>
      </c>
      <c r="R44" s="52" t="str">
        <f>IF(OR($D46="Journée d'Études",$D46="Colloque",$D46="Forum",$D46="Séminaire",$D46="Table Ronde"),$A46-120,"Sans Objet")</f>
        <v>Sans Objet</v>
      </c>
      <c r="S44" s="52" t="str">
        <f>IF(OR($D46="Journée d'Études",$D46="Colloque",$D46="Forum",$D46="Séminaire",$D46="Table Ronde"),$A46-110,IF(OR($D46="Conférence",$D46="Journée des doctorants",$D46="Atelier",$D46="Petit Déjeuner",$D46="Soutenance"),$A46-60,"Sans Objet"))</f>
        <v>Sans Objet</v>
      </c>
      <c r="T44" s="52" t="str">
        <f>IF(OR($D46="Journée d'Études",$D46="Colloque",$D46="Forum",$D46="Séminaire",$D46="Table Ronde"),$A46-90,IF(OR($D46="Conférence",$D46="Journée des doctorants",$D46="Atelier",$D46="Petit Déjeuner",$D46="Soutenance"),$A46-60,"Sans Objet"))</f>
        <v>Sans Objet</v>
      </c>
      <c r="U44" s="52" t="str">
        <f>IF(OR($D46="Journée d'Études",$D46="Colloque",$D46="Forum",$D46="Séminaire",$D46="Table Ronde"),$A46-80,IF(OR($D46="Conférence",$D46="Journée des doctorants",$D46="Atelier",$D46="Petit Déjeuner",$D46="Soutenance",$D46="Réunion",$D46="Rentrée"),$A46-30,"Sans Objet"))</f>
        <v>Sans Objet</v>
      </c>
      <c r="V44" s="52" t="str">
        <f>IF(OR($D46="Journée d'Études",$D46="Colloque",$D46="Forum",$D46="Séminaire",$D46="Table Ronde"),$A46-80,"Sans Objet")</f>
        <v>Sans Objet</v>
      </c>
      <c r="W44" s="52" t="str">
        <f>IF(OR($D46="Journée d'Études",$D46="Colloque",$D46="Forum",$D46="Séminaire",$D46="Table Ronde",$D46="Conférence",$D46="Petit Déjeuner"),$A46-30,"Sans Objet")</f>
        <v>Sans Objet</v>
      </c>
      <c r="X44" s="53" t="str">
        <f>IF(OR(D46="Journée d'Études",D46="Forum",D46="Colloque"),$A46+180,"Sans Objet")</f>
        <v>Sans Objet</v>
      </c>
      <c r="Y44" s="14"/>
    </row>
    <row r="45" spans="1:25" s="1" customFormat="1" ht="63.75" customHeight="1" thickBot="1" x14ac:dyDescent="0.25">
      <c r="A45" s="25">
        <v>42906</v>
      </c>
      <c r="B45" s="5"/>
      <c r="C45" s="5" t="s">
        <v>317</v>
      </c>
      <c r="D45" s="36"/>
      <c r="E45" s="132" t="s">
        <v>528</v>
      </c>
      <c r="F45" s="5" t="s">
        <v>529</v>
      </c>
      <c r="G45" s="37"/>
      <c r="H45" s="37"/>
      <c r="I45" s="37"/>
      <c r="J45" s="41" t="s">
        <v>527</v>
      </c>
      <c r="K45" s="11" t="s">
        <v>131</v>
      </c>
      <c r="L45" s="50"/>
      <c r="M45" s="51"/>
      <c r="N45" s="52"/>
      <c r="O45" s="52"/>
      <c r="P45" s="52"/>
      <c r="Q45" s="52"/>
      <c r="R45" s="52"/>
      <c r="S45" s="52"/>
      <c r="T45" s="52"/>
      <c r="U45" s="52"/>
      <c r="V45" s="52"/>
      <c r="W45" s="52"/>
      <c r="X45" s="53"/>
      <c r="Y45" s="14"/>
    </row>
    <row r="46" spans="1:25" s="1" customFormat="1" ht="63.75" customHeight="1" thickBot="1" x14ac:dyDescent="0.25">
      <c r="A46" s="25">
        <v>42919</v>
      </c>
      <c r="B46" s="5">
        <v>42924</v>
      </c>
      <c r="C46" s="36"/>
      <c r="D46" s="36"/>
      <c r="E46" s="132" t="s">
        <v>532</v>
      </c>
      <c r="F46" s="5" t="s">
        <v>533</v>
      </c>
      <c r="G46" s="37"/>
      <c r="H46" s="37"/>
      <c r="I46" s="37"/>
      <c r="J46" s="41" t="s">
        <v>531</v>
      </c>
      <c r="K46" s="11" t="s">
        <v>131</v>
      </c>
      <c r="L46" s="50"/>
      <c r="M46" s="51"/>
      <c r="N46" s="52"/>
      <c r="O46" s="52"/>
      <c r="P46" s="52"/>
      <c r="Q46" s="52"/>
      <c r="R46" s="52"/>
      <c r="S46" s="52"/>
      <c r="T46" s="52"/>
      <c r="U46" s="52"/>
      <c r="V46" s="52"/>
      <c r="W46" s="52"/>
      <c r="X46" s="53"/>
      <c r="Y46" s="14"/>
    </row>
    <row r="47" spans="1:25" s="1" customFormat="1" ht="50.1" customHeight="1" thickBot="1" x14ac:dyDescent="0.25">
      <c r="A47" s="65">
        <v>42919</v>
      </c>
      <c r="B47" s="65"/>
      <c r="C47" s="66" t="s">
        <v>462</v>
      </c>
      <c r="D47" s="66" t="s">
        <v>49</v>
      </c>
      <c r="E47" s="66" t="s">
        <v>499</v>
      </c>
      <c r="F47" s="3" t="s">
        <v>458</v>
      </c>
      <c r="G47" s="67"/>
      <c r="H47" s="67" t="s">
        <v>461</v>
      </c>
      <c r="I47" s="67"/>
      <c r="J47" s="66" t="s">
        <v>51</v>
      </c>
      <c r="K47" s="68" t="s">
        <v>35</v>
      </c>
      <c r="L47" s="50"/>
      <c r="M47" s="51"/>
      <c r="N47" s="52"/>
      <c r="O47" s="52"/>
      <c r="P47" s="52"/>
      <c r="Q47" s="52"/>
      <c r="R47" s="52"/>
      <c r="S47" s="52"/>
      <c r="T47" s="52"/>
      <c r="U47" s="52"/>
      <c r="V47" s="52"/>
      <c r="W47" s="52"/>
      <c r="X47" s="53"/>
      <c r="Y47" s="14"/>
    </row>
    <row r="48" spans="1:25" s="30" customFormat="1" ht="50.1" customHeight="1" thickBot="1" x14ac:dyDescent="0.25">
      <c r="A48" s="65">
        <v>42922</v>
      </c>
      <c r="B48" s="65"/>
      <c r="C48" s="66" t="s">
        <v>298</v>
      </c>
      <c r="D48" s="66" t="s">
        <v>0</v>
      </c>
      <c r="E48" s="66" t="s">
        <v>433</v>
      </c>
      <c r="F48" s="3" t="s">
        <v>407</v>
      </c>
      <c r="G48" s="67"/>
      <c r="H48" s="67"/>
      <c r="I48" s="67"/>
      <c r="J48" s="66" t="s">
        <v>51</v>
      </c>
      <c r="K48" s="68" t="s">
        <v>35</v>
      </c>
      <c r="L48" s="50" t="str">
        <f>IF(OR($D50="Journée d'Études",$D50="Colloque",$D50="Forum",$D50="Séminaire",$D50="Table Ronde"),$A50-20,IF(OR($D50="Conférence",$D50="Journée des doctorants",$D50="Atelier",$D50="Petit Déjeuner"),$A50-7,IF($D50="Soutenance",$A50-1,IF(OR($D50="Réunion",$D50="Rentrée"),$A50,"Sans Objet"))))</f>
        <v>Sans Objet</v>
      </c>
      <c r="M48" s="51" t="str">
        <f>IF(OR($D50="Journée d'Études",$D50="Colloque",$D50="Table Ronde",$D50="Séminaire"),$A50+2,IF(OR($D50="Conférence",$D50="Journée des doctorants",$D50="Atelier",$D50="Petit Déjeuner",$D50="Soutenance"),$A50+1,"Sans Objet"))</f>
        <v>Sans Objet</v>
      </c>
      <c r="N48" s="52" t="str">
        <f>IF(OR(D50="Journée d'Études",$D50="Forum",D50="Colloque"),"septembre "&amp; YEAR(A50)-1,"Sans Objet")</f>
        <v>Sans Objet</v>
      </c>
      <c r="O48" s="52" t="str">
        <f>IF(OR($D50="Journée d'Études",$D50="Colloque",$D50="Forum",$D50="Séminaire",$D50="Table Ronde",$D50="Conférence",$D50="Petit Déjeuner",$D50="atelier",$D50="Journée des doctorants"),IF(MONTH($A50)&lt;9,"Décembre "&amp; YEAR($A50)-1,"Juillet "&amp; YEAR($A50)),"Sans Objet")</f>
        <v>Sans Objet</v>
      </c>
      <c r="P48" s="52" t="str">
        <f>IF(OR($D50="Journée d'Études",$D50="Colloque",$D50="Forum",$D50="Séminaire",$D50="Table Ronde"),$A50-180,IF(OR($D50="Conférence",$D50="Journée des doctorants",$D50="Atelier",$D50="Petit Déjeuner",$D50="Soutenance"),$A50-100,"Sans Objet"))</f>
        <v>Sans Objet</v>
      </c>
      <c r="Q48" s="52" t="str">
        <f>IF(OR($D50="Journée d'Études",$D50="Colloque",$D50="Forum",$D50="Séminaire",$D50="Table Ronde"),$A50-180,IF(OR($D50="Conférence",$D50="Petit Déjeuner"),$A50-80,"Sans Objet"))</f>
        <v>Sans Objet</v>
      </c>
      <c r="R48" s="52" t="str">
        <f>IF(OR($D50="Journée d'Études",$D50="Colloque",$D50="Forum",$D50="Séminaire",$D50="Table Ronde"),$A50-120,"Sans Objet")</f>
        <v>Sans Objet</v>
      </c>
      <c r="S48" s="52" t="str">
        <f>IF(OR($D50="Journée d'Études",$D50="Colloque",$D50="Forum",$D50="Séminaire",$D50="Table Ronde"),$A50-110,IF(OR($D50="Conférence",$D50="Journée des doctorants",$D50="Atelier",$D50="Petit Déjeuner",$D50="Soutenance"),$A50-60,"Sans Objet"))</f>
        <v>Sans Objet</v>
      </c>
      <c r="T48" s="52" t="str">
        <f>IF(OR($D50="Journée d'Études",$D50="Colloque",$D50="Forum",$D50="Séminaire",$D50="Table Ronde"),$A50-90,IF(OR($D50="Conférence",$D50="Journée des doctorants",$D50="Atelier",$D50="Petit Déjeuner",$D50="Soutenance"),$A50-60,"Sans Objet"))</f>
        <v>Sans Objet</v>
      </c>
      <c r="U48" s="52" t="str">
        <f>IF(OR($D50="Journée d'Études",$D50="Colloque",$D50="Forum",$D50="Séminaire",$D50="Table Ronde"),$A50-80,IF(OR($D50="Conférence",$D50="Journée des doctorants",$D50="Atelier",$D50="Petit Déjeuner",$D50="Soutenance",$D50="Réunion",$D50="Rentrée"),$A50-30,"Sans Objet"))</f>
        <v>Sans Objet</v>
      </c>
      <c r="V48" s="52" t="str">
        <f>IF(OR($D50="Journée d'Études",$D50="Colloque",$D50="Forum",$D50="Séminaire",$D50="Table Ronde"),$A50-80,"Sans Objet")</f>
        <v>Sans Objet</v>
      </c>
      <c r="W48" s="52" t="str">
        <f>IF(OR($D50="Journée d'Études",$D50="Colloque",$D50="Forum",$D50="Séminaire",$D50="Table Ronde",$D50="Conférence",$D50="Petit Déjeuner"),$A50-30,"Sans Objet")</f>
        <v>Sans Objet</v>
      </c>
      <c r="X48" s="53" t="str">
        <f>IF(OR(D50="Journée d'Études",D50="Forum",D50="Colloque"),$A50+180,"Sans Objet")</f>
        <v>Sans Objet</v>
      </c>
    </row>
    <row r="49" spans="1:36" s="1" customFormat="1" ht="50.1" customHeight="1" thickBot="1" x14ac:dyDescent="0.25">
      <c r="A49" s="25">
        <v>42933</v>
      </c>
      <c r="B49" s="5">
        <v>42935</v>
      </c>
      <c r="C49" s="36"/>
      <c r="D49" s="5" t="s">
        <v>104</v>
      </c>
      <c r="E49" s="132" t="s">
        <v>502</v>
      </c>
      <c r="F49" s="5" t="s">
        <v>503</v>
      </c>
      <c r="G49" s="37"/>
      <c r="H49" s="37"/>
      <c r="I49" s="37"/>
      <c r="J49" s="41" t="s">
        <v>69</v>
      </c>
      <c r="K49" s="11" t="s">
        <v>131</v>
      </c>
      <c r="L49" s="50"/>
      <c r="M49" s="51"/>
      <c r="N49" s="52"/>
      <c r="O49" s="52"/>
      <c r="P49" s="52"/>
      <c r="Q49" s="52"/>
      <c r="R49" s="52"/>
      <c r="S49" s="52"/>
      <c r="T49" s="52"/>
      <c r="U49" s="52"/>
      <c r="V49" s="52"/>
      <c r="W49" s="52"/>
      <c r="X49" s="53"/>
      <c r="Y49" s="14"/>
    </row>
    <row r="50" spans="1:36" s="30" customFormat="1" ht="50.1" customHeight="1" thickBot="1" x14ac:dyDescent="0.25">
      <c r="A50" s="100" t="s">
        <v>237</v>
      </c>
      <c r="B50" s="101"/>
      <c r="C50" s="102"/>
      <c r="D50" s="102"/>
      <c r="E50" s="104" t="s">
        <v>223</v>
      </c>
      <c r="F50" s="102"/>
      <c r="G50" s="99"/>
      <c r="H50" s="99"/>
      <c r="I50" s="99"/>
      <c r="J50" s="99" t="s">
        <v>19</v>
      </c>
      <c r="K50" s="103" t="s">
        <v>35</v>
      </c>
      <c r="L50" s="50" t="str">
        <f t="shared" ref="L50:L80" si="11">IF(OR($D51="Journée d'Études",$D51="Colloque",$D51="Forum",$D51="Séminaire",$D51="Table Ronde"),$A51-20,IF(OR($D51="Conférence",$D51="Journée des doctorants",$D51="Atelier",$D51="Petit Déjeuner"),$A51-7,IF($D51="Soutenance",$A51-1,IF(OR($D51="Réunion",$D51="Rentrée"),$A51,"Sans Objet"))))</f>
        <v>Sans Objet</v>
      </c>
      <c r="M50" s="51" t="str">
        <f t="shared" ref="M50:M80" si="12">IF(OR($D51="Journée d'Études",$D51="Colloque",$D51="Table Ronde",$D51="Séminaire"),$A51+2,IF(OR($D51="Conférence",$D51="Journée des doctorants",$D51="Atelier",$D51="Petit Déjeuner",$D51="Soutenance"),$A51+1,"Sans Objet"))</f>
        <v>Sans Objet</v>
      </c>
      <c r="N50" s="52" t="str">
        <f>IF(OR(D51="Journée d'Études",$D51="Forum",D51="Colloque"),"septembre "&amp; YEAR(A51)-1,"Sans Objet")</f>
        <v>Sans Objet</v>
      </c>
      <c r="O50" s="52" t="str">
        <f t="shared" ref="O50:O80" si="13">IF(OR($D51="Journée d'Études",$D51="Colloque",$D51="Forum",$D51="Séminaire",$D51="Table Ronde",$D51="Conférence",$D51="Petit Déjeuner",$D51="atelier",$D51="Journée des doctorants"),IF(MONTH($A51)&lt;9,"Décembre "&amp; YEAR($A51)-1,"Juillet "&amp; YEAR($A51)),"Sans Objet")</f>
        <v>Sans Objet</v>
      </c>
      <c r="P50" s="52" t="str">
        <f t="shared" ref="P50:P80" si="14">IF(OR($D51="Journée d'Études",$D51="Colloque",$D51="Forum",$D51="Séminaire",$D51="Table Ronde"),$A51-180,IF(OR($D51="Conférence",$D51="Journée des doctorants",$D51="Atelier",$D51="Petit Déjeuner",$D51="Soutenance"),$A51-100,"Sans Objet"))</f>
        <v>Sans Objet</v>
      </c>
      <c r="Q50" s="52" t="str">
        <f t="shared" ref="Q50:Q80" si="15">IF(OR($D51="Journée d'Études",$D51="Colloque",$D51="Forum",$D51="Séminaire",$D51="Table Ronde"),$A51-180,IF(OR($D51="Conférence",$D51="Petit Déjeuner"),$A51-80,"Sans Objet"))</f>
        <v>Sans Objet</v>
      </c>
      <c r="R50" s="52" t="str">
        <f t="shared" ref="R50:R80" si="16">IF(OR($D51="Journée d'Études",$D51="Colloque",$D51="Forum",$D51="Séminaire",$D51="Table Ronde"),$A51-120,"Sans Objet")</f>
        <v>Sans Objet</v>
      </c>
      <c r="S50" s="52" t="str">
        <f t="shared" ref="S50:S80" si="17">IF(OR($D51="Journée d'Études",$D51="Colloque",$D51="Forum",$D51="Séminaire",$D51="Table Ronde"),$A51-110,IF(OR($D51="Conférence",$D51="Journée des doctorants",$D51="Atelier",$D51="Petit Déjeuner",$D51="Soutenance"),$A51-60,"Sans Objet"))</f>
        <v>Sans Objet</v>
      </c>
      <c r="T50" s="52" t="str">
        <f t="shared" ref="T50:T80" si="18">IF(OR($D51="Journée d'Études",$D51="Colloque",$D51="Forum",$D51="Séminaire",$D51="Table Ronde"),$A51-90,IF(OR($D51="Conférence",$D51="Journée des doctorants",$D51="Atelier",$D51="Petit Déjeuner",$D51="Soutenance"),$A51-60,"Sans Objet"))</f>
        <v>Sans Objet</v>
      </c>
      <c r="U50" s="52" t="str">
        <f t="shared" ref="U50:U80" si="19">IF(OR($D51="Journée d'Études",$D51="Colloque",$D51="Forum",$D51="Séminaire",$D51="Table Ronde"),$A51-80,IF(OR($D51="Conférence",$D51="Journée des doctorants",$D51="Atelier",$D51="Petit Déjeuner",$D51="Soutenance",$D51="Réunion",$D51="Rentrée"),$A51-30,"Sans Objet"))</f>
        <v>Sans Objet</v>
      </c>
      <c r="V50" s="52" t="str">
        <f t="shared" ref="V50:V80" si="20">IF(OR($D51="Journée d'Études",$D51="Colloque",$D51="Forum",$D51="Séminaire",$D51="Table Ronde"),$A51-80,"Sans Objet")</f>
        <v>Sans Objet</v>
      </c>
      <c r="W50" s="52" t="str">
        <f t="shared" ref="W50:W80" si="21">IF(OR($D51="Journée d'Études",$D51="Colloque",$D51="Forum",$D51="Séminaire",$D51="Table Ronde",$D51="Conférence",$D51="Petit Déjeuner"),$A51-30,"Sans Objet")</f>
        <v>Sans Objet</v>
      </c>
      <c r="X50" s="53" t="str">
        <f>IF(OR(D51="Journée d'Études",D51="Forum",D51="Colloque"),$A51+180,"Sans Objet")</f>
        <v>Sans Objet</v>
      </c>
    </row>
    <row r="51" spans="1:36" s="30" customFormat="1" ht="50.1" customHeight="1" thickBot="1" x14ac:dyDescent="0.25">
      <c r="A51" s="100" t="s">
        <v>237</v>
      </c>
      <c r="B51" s="141"/>
      <c r="C51" s="141"/>
      <c r="D51" s="141"/>
      <c r="E51" s="141" t="s">
        <v>375</v>
      </c>
      <c r="F51" s="141" t="s">
        <v>376</v>
      </c>
      <c r="G51" s="142"/>
      <c r="H51" s="142"/>
      <c r="I51" s="142"/>
      <c r="J51" s="143"/>
      <c r="K51" s="103" t="s">
        <v>35</v>
      </c>
      <c r="L51" s="50" t="str">
        <f t="shared" si="11"/>
        <v>Sans Objet</v>
      </c>
      <c r="M51" s="51" t="str">
        <f t="shared" si="12"/>
        <v>Sans Objet</v>
      </c>
      <c r="N51" s="52" t="str">
        <f t="shared" ref="N51:N105" si="22">IF(OR(D52="Journée d'Études",$D52="Forum",D52="Colloque"),"septembre "&amp; YEAR(A52)-1,"Sans Objet")</f>
        <v>Sans Objet</v>
      </c>
      <c r="O51" s="52" t="str">
        <f t="shared" si="13"/>
        <v>Sans Objet</v>
      </c>
      <c r="P51" s="52" t="str">
        <f t="shared" si="14"/>
        <v>Sans Objet</v>
      </c>
      <c r="Q51" s="52" t="str">
        <f t="shared" si="15"/>
        <v>Sans Objet</v>
      </c>
      <c r="R51" s="52" t="str">
        <f t="shared" si="16"/>
        <v>Sans Objet</v>
      </c>
      <c r="S51" s="52" t="str">
        <f t="shared" si="17"/>
        <v>Sans Objet</v>
      </c>
      <c r="T51" s="52" t="str">
        <f t="shared" si="18"/>
        <v>Sans Objet</v>
      </c>
      <c r="U51" s="52" t="str">
        <f t="shared" si="19"/>
        <v>Sans Objet</v>
      </c>
      <c r="V51" s="52" t="str">
        <f t="shared" si="20"/>
        <v>Sans Objet</v>
      </c>
      <c r="W51" s="52" t="str">
        <f t="shared" si="21"/>
        <v>Sans Objet</v>
      </c>
      <c r="X51" s="53" t="str">
        <f t="shared" ref="X51:X105" si="23">IF(OR(D52="Journée d'Études",D52="Forum",D52="Colloque"),$A52+180,"Sans Objet")</f>
        <v>Sans Objet</v>
      </c>
    </row>
    <row r="52" spans="1:36" s="30" customFormat="1" ht="50.1" customHeight="1" thickBot="1" x14ac:dyDescent="0.25">
      <c r="A52" s="100" t="s">
        <v>237</v>
      </c>
      <c r="B52" s="141"/>
      <c r="C52" s="141"/>
      <c r="D52" s="141"/>
      <c r="E52" s="141" t="s">
        <v>378</v>
      </c>
      <c r="F52" s="141" t="s">
        <v>377</v>
      </c>
      <c r="G52" s="142"/>
      <c r="H52" s="142"/>
      <c r="I52" s="142"/>
      <c r="J52" s="143"/>
      <c r="K52" s="103" t="s">
        <v>35</v>
      </c>
      <c r="L52" s="50" t="str">
        <f t="shared" si="11"/>
        <v>Sans Objet</v>
      </c>
      <c r="M52" s="51" t="str">
        <f t="shared" si="12"/>
        <v>Sans Objet</v>
      </c>
      <c r="N52" s="52" t="str">
        <f t="shared" si="22"/>
        <v>Sans Objet</v>
      </c>
      <c r="O52" s="52" t="str">
        <f t="shared" si="13"/>
        <v>Sans Objet</v>
      </c>
      <c r="P52" s="52" t="str">
        <f t="shared" si="14"/>
        <v>Sans Objet</v>
      </c>
      <c r="Q52" s="52" t="str">
        <f t="shared" si="15"/>
        <v>Sans Objet</v>
      </c>
      <c r="R52" s="52" t="str">
        <f t="shared" si="16"/>
        <v>Sans Objet</v>
      </c>
      <c r="S52" s="52" t="str">
        <f t="shared" si="17"/>
        <v>Sans Objet</v>
      </c>
      <c r="T52" s="52" t="str">
        <f t="shared" si="18"/>
        <v>Sans Objet</v>
      </c>
      <c r="U52" s="52" t="str">
        <f t="shared" si="19"/>
        <v>Sans Objet</v>
      </c>
      <c r="V52" s="52" t="str">
        <f t="shared" si="20"/>
        <v>Sans Objet</v>
      </c>
      <c r="W52" s="52" t="str">
        <f t="shared" si="21"/>
        <v>Sans Objet</v>
      </c>
      <c r="X52" s="53" t="str">
        <f t="shared" si="23"/>
        <v>Sans Objet</v>
      </c>
    </row>
    <row r="53" spans="1:36" s="30" customFormat="1" ht="50.1" customHeight="1" thickBot="1" x14ac:dyDescent="0.25">
      <c r="A53" s="100" t="s">
        <v>237</v>
      </c>
      <c r="B53" s="141"/>
      <c r="C53" s="144"/>
      <c r="D53" s="144"/>
      <c r="E53" s="141" t="s">
        <v>379</v>
      </c>
      <c r="F53" s="141" t="s">
        <v>380</v>
      </c>
      <c r="G53" s="142"/>
      <c r="H53" s="142"/>
      <c r="I53" s="142"/>
      <c r="J53" s="145"/>
      <c r="K53" s="103" t="s">
        <v>35</v>
      </c>
      <c r="L53" s="50" t="str">
        <f t="shared" si="11"/>
        <v>Sans Objet</v>
      </c>
      <c r="M53" s="51" t="str">
        <f t="shared" si="12"/>
        <v>Sans Objet</v>
      </c>
      <c r="N53" s="52" t="str">
        <f t="shared" si="22"/>
        <v>Sans Objet</v>
      </c>
      <c r="O53" s="52" t="str">
        <f t="shared" si="13"/>
        <v>Sans Objet</v>
      </c>
      <c r="P53" s="52" t="str">
        <f t="shared" si="14"/>
        <v>Sans Objet</v>
      </c>
      <c r="Q53" s="52" t="str">
        <f t="shared" si="15"/>
        <v>Sans Objet</v>
      </c>
      <c r="R53" s="52" t="str">
        <f t="shared" si="16"/>
        <v>Sans Objet</v>
      </c>
      <c r="S53" s="52" t="str">
        <f t="shared" si="17"/>
        <v>Sans Objet</v>
      </c>
      <c r="T53" s="52" t="str">
        <f t="shared" si="18"/>
        <v>Sans Objet</v>
      </c>
      <c r="U53" s="52" t="str">
        <f t="shared" si="19"/>
        <v>Sans Objet</v>
      </c>
      <c r="V53" s="52" t="str">
        <f t="shared" si="20"/>
        <v>Sans Objet</v>
      </c>
      <c r="W53" s="52" t="str">
        <f t="shared" si="21"/>
        <v>Sans Objet</v>
      </c>
      <c r="X53" s="53" t="str">
        <f t="shared" si="23"/>
        <v>Sans Objet</v>
      </c>
    </row>
    <row r="54" spans="1:36" s="30" customFormat="1" ht="50.1" customHeight="1" thickBot="1" x14ac:dyDescent="0.25">
      <c r="A54" s="100" t="s">
        <v>237</v>
      </c>
      <c r="B54" s="141"/>
      <c r="C54" s="144"/>
      <c r="D54" s="144"/>
      <c r="E54" s="141" t="s">
        <v>381</v>
      </c>
      <c r="F54" s="141" t="s">
        <v>382</v>
      </c>
      <c r="G54" s="142"/>
      <c r="H54" s="142"/>
      <c r="I54" s="142"/>
      <c r="J54" s="145"/>
      <c r="K54" s="103" t="s">
        <v>35</v>
      </c>
      <c r="L54" s="50" t="str">
        <f t="shared" si="11"/>
        <v>Sans Objet</v>
      </c>
      <c r="M54" s="51" t="str">
        <f t="shared" si="12"/>
        <v>Sans Objet</v>
      </c>
      <c r="N54" s="52" t="str">
        <f t="shared" si="22"/>
        <v>Sans Objet</v>
      </c>
      <c r="O54" s="52" t="str">
        <f t="shared" si="13"/>
        <v>Sans Objet</v>
      </c>
      <c r="P54" s="52" t="str">
        <f t="shared" si="14"/>
        <v>Sans Objet</v>
      </c>
      <c r="Q54" s="52" t="str">
        <f t="shared" si="15"/>
        <v>Sans Objet</v>
      </c>
      <c r="R54" s="52" t="str">
        <f t="shared" si="16"/>
        <v>Sans Objet</v>
      </c>
      <c r="S54" s="52" t="str">
        <f t="shared" si="17"/>
        <v>Sans Objet</v>
      </c>
      <c r="T54" s="52" t="str">
        <f t="shared" si="18"/>
        <v>Sans Objet</v>
      </c>
      <c r="U54" s="52" t="str">
        <f t="shared" si="19"/>
        <v>Sans Objet</v>
      </c>
      <c r="V54" s="52" t="str">
        <f t="shared" si="20"/>
        <v>Sans Objet</v>
      </c>
      <c r="W54" s="52" t="str">
        <f t="shared" si="21"/>
        <v>Sans Objet</v>
      </c>
      <c r="X54" s="53" t="str">
        <f t="shared" si="23"/>
        <v>Sans Objet</v>
      </c>
    </row>
    <row r="55" spans="1:36" s="34" customFormat="1" ht="50.1" customHeight="1" thickBot="1" x14ac:dyDescent="0.25">
      <c r="A55" s="100" t="s">
        <v>237</v>
      </c>
      <c r="B55" s="141"/>
      <c r="C55" s="144"/>
      <c r="D55" s="144"/>
      <c r="E55" s="141" t="s">
        <v>383</v>
      </c>
      <c r="F55" s="141" t="s">
        <v>384</v>
      </c>
      <c r="G55" s="142"/>
      <c r="H55" s="142"/>
      <c r="I55" s="142"/>
      <c r="J55" s="145"/>
      <c r="K55" s="103" t="s">
        <v>35</v>
      </c>
      <c r="L55" s="50" t="str">
        <f t="shared" si="11"/>
        <v>Sans Objet</v>
      </c>
      <c r="M55" s="51" t="str">
        <f t="shared" si="12"/>
        <v>Sans Objet</v>
      </c>
      <c r="N55" s="52" t="str">
        <f t="shared" si="22"/>
        <v>Sans Objet</v>
      </c>
      <c r="O55" s="52" t="str">
        <f t="shared" si="13"/>
        <v>Sans Objet</v>
      </c>
      <c r="P55" s="52" t="str">
        <f t="shared" si="14"/>
        <v>Sans Objet</v>
      </c>
      <c r="Q55" s="52" t="str">
        <f t="shared" si="15"/>
        <v>Sans Objet</v>
      </c>
      <c r="R55" s="52" t="str">
        <f t="shared" si="16"/>
        <v>Sans Objet</v>
      </c>
      <c r="S55" s="52" t="str">
        <f t="shared" si="17"/>
        <v>Sans Objet</v>
      </c>
      <c r="T55" s="52" t="str">
        <f t="shared" si="18"/>
        <v>Sans Objet</v>
      </c>
      <c r="U55" s="52" t="str">
        <f t="shared" si="19"/>
        <v>Sans Objet</v>
      </c>
      <c r="V55" s="52" t="str">
        <f t="shared" si="20"/>
        <v>Sans Objet</v>
      </c>
      <c r="W55" s="52" t="str">
        <f t="shared" si="21"/>
        <v>Sans Objet</v>
      </c>
      <c r="X55" s="53" t="str">
        <f t="shared" si="23"/>
        <v>Sans Objet</v>
      </c>
      <c r="Y55" s="30"/>
    </row>
    <row r="56" spans="1:36" s="30" customFormat="1" ht="50.1" customHeight="1" thickBot="1" x14ac:dyDescent="0.25">
      <c r="A56" s="100" t="s">
        <v>237</v>
      </c>
      <c r="B56" s="141"/>
      <c r="C56" s="144"/>
      <c r="D56" s="144"/>
      <c r="E56" s="141" t="s">
        <v>385</v>
      </c>
      <c r="F56" s="141" t="s">
        <v>376</v>
      </c>
      <c r="G56" s="142"/>
      <c r="H56" s="142"/>
      <c r="I56" s="142"/>
      <c r="J56" s="145"/>
      <c r="K56" s="103" t="s">
        <v>35</v>
      </c>
      <c r="L56" s="50" t="str">
        <f t="shared" si="11"/>
        <v>Sans Objet</v>
      </c>
      <c r="M56" s="51" t="str">
        <f t="shared" si="12"/>
        <v>Sans Objet</v>
      </c>
      <c r="N56" s="52" t="str">
        <f t="shared" si="22"/>
        <v>Sans Objet</v>
      </c>
      <c r="O56" s="52" t="str">
        <f t="shared" si="13"/>
        <v>Sans Objet</v>
      </c>
      <c r="P56" s="52" t="str">
        <f t="shared" si="14"/>
        <v>Sans Objet</v>
      </c>
      <c r="Q56" s="52" t="str">
        <f t="shared" si="15"/>
        <v>Sans Objet</v>
      </c>
      <c r="R56" s="52" t="str">
        <f t="shared" si="16"/>
        <v>Sans Objet</v>
      </c>
      <c r="S56" s="52" t="str">
        <f t="shared" si="17"/>
        <v>Sans Objet</v>
      </c>
      <c r="T56" s="52" t="str">
        <f t="shared" si="18"/>
        <v>Sans Objet</v>
      </c>
      <c r="U56" s="52" t="str">
        <f t="shared" si="19"/>
        <v>Sans Objet</v>
      </c>
      <c r="V56" s="52" t="str">
        <f t="shared" si="20"/>
        <v>Sans Objet</v>
      </c>
      <c r="W56" s="52" t="str">
        <f t="shared" si="21"/>
        <v>Sans Objet</v>
      </c>
      <c r="X56" s="53" t="str">
        <f t="shared" si="23"/>
        <v>Sans Objet</v>
      </c>
    </row>
    <row r="57" spans="1:36" ht="50.1" customHeight="1" thickBot="1" x14ac:dyDescent="0.25">
      <c r="A57" s="100" t="s">
        <v>237</v>
      </c>
      <c r="B57" s="141"/>
      <c r="C57" s="144"/>
      <c r="D57" s="144"/>
      <c r="E57" s="141" t="s">
        <v>386</v>
      </c>
      <c r="F57" s="141" t="s">
        <v>376</v>
      </c>
      <c r="G57" s="142"/>
      <c r="H57" s="142"/>
      <c r="I57" s="142"/>
      <c r="J57" s="145"/>
      <c r="K57" s="103" t="s">
        <v>35</v>
      </c>
      <c r="L57" s="50" t="str">
        <f t="shared" si="11"/>
        <v>Sans Objet</v>
      </c>
      <c r="M57" s="51" t="str">
        <f t="shared" si="12"/>
        <v>Sans Objet</v>
      </c>
      <c r="N57" s="52" t="str">
        <f t="shared" si="22"/>
        <v>Sans Objet</v>
      </c>
      <c r="O57" s="52" t="str">
        <f t="shared" si="13"/>
        <v>Sans Objet</v>
      </c>
      <c r="P57" s="52" t="str">
        <f t="shared" si="14"/>
        <v>Sans Objet</v>
      </c>
      <c r="Q57" s="52" t="str">
        <f t="shared" si="15"/>
        <v>Sans Objet</v>
      </c>
      <c r="R57" s="52" t="str">
        <f t="shared" si="16"/>
        <v>Sans Objet</v>
      </c>
      <c r="S57" s="52" t="str">
        <f t="shared" si="17"/>
        <v>Sans Objet</v>
      </c>
      <c r="T57" s="52" t="str">
        <f t="shared" si="18"/>
        <v>Sans Objet</v>
      </c>
      <c r="U57" s="52" t="str">
        <f t="shared" si="19"/>
        <v>Sans Objet</v>
      </c>
      <c r="V57" s="52" t="str">
        <f t="shared" si="20"/>
        <v>Sans Objet</v>
      </c>
      <c r="W57" s="52" t="str">
        <f t="shared" si="21"/>
        <v>Sans Objet</v>
      </c>
      <c r="X57" s="53" t="str">
        <f t="shared" si="23"/>
        <v>Sans Objet</v>
      </c>
      <c r="Y57" s="14"/>
      <c r="Z57" s="14"/>
      <c r="AA57" s="14"/>
      <c r="AB57" s="14"/>
      <c r="AC57" s="14"/>
      <c r="AD57" s="14"/>
      <c r="AE57" s="14"/>
      <c r="AF57" s="14"/>
      <c r="AG57" s="14"/>
      <c r="AH57" s="14"/>
      <c r="AI57" s="14"/>
      <c r="AJ57" s="14"/>
    </row>
    <row r="58" spans="1:36" s="30" customFormat="1" ht="50.1" customHeight="1" thickBot="1" x14ac:dyDescent="0.25">
      <c r="A58" s="100" t="s">
        <v>237</v>
      </c>
      <c r="B58" s="141"/>
      <c r="C58" s="144"/>
      <c r="D58" s="144"/>
      <c r="E58" s="141" t="s">
        <v>388</v>
      </c>
      <c r="F58" s="141" t="s">
        <v>387</v>
      </c>
      <c r="G58" s="142"/>
      <c r="H58" s="142"/>
      <c r="I58" s="142"/>
      <c r="J58" s="145"/>
      <c r="K58" s="103" t="s">
        <v>35</v>
      </c>
      <c r="L58" s="50" t="str">
        <f t="shared" si="11"/>
        <v>Sans Objet</v>
      </c>
      <c r="M58" s="51" t="str">
        <f t="shared" si="12"/>
        <v>Sans Objet</v>
      </c>
      <c r="N58" s="52" t="str">
        <f t="shared" si="22"/>
        <v>Sans Objet</v>
      </c>
      <c r="O58" s="52" t="str">
        <f t="shared" si="13"/>
        <v>Sans Objet</v>
      </c>
      <c r="P58" s="52" t="str">
        <f t="shared" si="14"/>
        <v>Sans Objet</v>
      </c>
      <c r="Q58" s="52" t="str">
        <f t="shared" si="15"/>
        <v>Sans Objet</v>
      </c>
      <c r="R58" s="52" t="str">
        <f t="shared" si="16"/>
        <v>Sans Objet</v>
      </c>
      <c r="S58" s="52" t="str">
        <f t="shared" si="17"/>
        <v>Sans Objet</v>
      </c>
      <c r="T58" s="52" t="str">
        <f t="shared" si="18"/>
        <v>Sans Objet</v>
      </c>
      <c r="U58" s="52" t="str">
        <f t="shared" si="19"/>
        <v>Sans Objet</v>
      </c>
      <c r="V58" s="52" t="str">
        <f t="shared" si="20"/>
        <v>Sans Objet</v>
      </c>
      <c r="W58" s="52" t="str">
        <f t="shared" si="21"/>
        <v>Sans Objet</v>
      </c>
      <c r="X58" s="53" t="str">
        <f t="shared" si="23"/>
        <v>Sans Objet</v>
      </c>
    </row>
    <row r="59" spans="1:36" s="30" customFormat="1" ht="50.1" customHeight="1" thickBot="1" x14ac:dyDescent="0.25">
      <c r="A59" s="100" t="s">
        <v>237</v>
      </c>
      <c r="B59" s="141"/>
      <c r="C59" s="144"/>
      <c r="D59" s="144"/>
      <c r="E59" s="141" t="s">
        <v>389</v>
      </c>
      <c r="F59" s="141" t="s">
        <v>376</v>
      </c>
      <c r="G59" s="142"/>
      <c r="H59" s="142"/>
      <c r="I59" s="142"/>
      <c r="J59" s="145"/>
      <c r="K59" s="103" t="s">
        <v>35</v>
      </c>
      <c r="L59" s="50" t="str">
        <f t="shared" si="11"/>
        <v>Sans Objet</v>
      </c>
      <c r="M59" s="51" t="str">
        <f t="shared" si="12"/>
        <v>Sans Objet</v>
      </c>
      <c r="N59" s="52" t="str">
        <f t="shared" si="22"/>
        <v>Sans Objet</v>
      </c>
      <c r="O59" s="52" t="str">
        <f t="shared" si="13"/>
        <v>Sans Objet</v>
      </c>
      <c r="P59" s="52" t="str">
        <f t="shared" si="14"/>
        <v>Sans Objet</v>
      </c>
      <c r="Q59" s="52" t="str">
        <f t="shared" si="15"/>
        <v>Sans Objet</v>
      </c>
      <c r="R59" s="52" t="str">
        <f t="shared" si="16"/>
        <v>Sans Objet</v>
      </c>
      <c r="S59" s="52" t="str">
        <f t="shared" si="17"/>
        <v>Sans Objet</v>
      </c>
      <c r="T59" s="52" t="str">
        <f t="shared" si="18"/>
        <v>Sans Objet</v>
      </c>
      <c r="U59" s="52" t="str">
        <f t="shared" si="19"/>
        <v>Sans Objet</v>
      </c>
      <c r="V59" s="52" t="str">
        <f t="shared" si="20"/>
        <v>Sans Objet</v>
      </c>
      <c r="W59" s="52" t="str">
        <f t="shared" si="21"/>
        <v>Sans Objet</v>
      </c>
      <c r="X59" s="53" t="str">
        <f t="shared" si="23"/>
        <v>Sans Objet</v>
      </c>
    </row>
    <row r="60" spans="1:36" ht="50.1" customHeight="1" thickBot="1" x14ac:dyDescent="0.25">
      <c r="A60" s="100" t="s">
        <v>237</v>
      </c>
      <c r="B60" s="141"/>
      <c r="C60" s="144"/>
      <c r="D60" s="144"/>
      <c r="E60" s="141" t="s">
        <v>390</v>
      </c>
      <c r="F60" s="141" t="s">
        <v>391</v>
      </c>
      <c r="G60" s="142"/>
      <c r="H60" s="142"/>
      <c r="I60" s="142"/>
      <c r="J60" s="145"/>
      <c r="K60" s="103" t="s">
        <v>35</v>
      </c>
      <c r="L60" s="50" t="str">
        <f t="shared" si="11"/>
        <v>Sans Objet</v>
      </c>
      <c r="M60" s="51" t="str">
        <f t="shared" si="12"/>
        <v>Sans Objet</v>
      </c>
      <c r="N60" s="52" t="str">
        <f t="shared" si="22"/>
        <v>Sans Objet</v>
      </c>
      <c r="O60" s="52" t="str">
        <f t="shared" si="13"/>
        <v>Sans Objet</v>
      </c>
      <c r="P60" s="52" t="str">
        <f t="shared" si="14"/>
        <v>Sans Objet</v>
      </c>
      <c r="Q60" s="52" t="str">
        <f t="shared" si="15"/>
        <v>Sans Objet</v>
      </c>
      <c r="R60" s="52" t="str">
        <f t="shared" si="16"/>
        <v>Sans Objet</v>
      </c>
      <c r="S60" s="52" t="str">
        <f t="shared" si="17"/>
        <v>Sans Objet</v>
      </c>
      <c r="T60" s="52" t="str">
        <f t="shared" si="18"/>
        <v>Sans Objet</v>
      </c>
      <c r="U60" s="52" t="str">
        <f t="shared" si="19"/>
        <v>Sans Objet</v>
      </c>
      <c r="V60" s="52" t="str">
        <f t="shared" si="20"/>
        <v>Sans Objet</v>
      </c>
      <c r="W60" s="52" t="str">
        <f t="shared" si="21"/>
        <v>Sans Objet</v>
      </c>
      <c r="X60" s="53" t="str">
        <f t="shared" si="23"/>
        <v>Sans Objet</v>
      </c>
      <c r="Y60" s="14"/>
      <c r="Z60" s="14"/>
      <c r="AA60" s="14"/>
      <c r="AB60" s="14"/>
      <c r="AC60" s="14"/>
      <c r="AD60" s="14"/>
      <c r="AE60" s="14"/>
      <c r="AF60" s="14"/>
      <c r="AG60" s="14"/>
      <c r="AH60" s="14"/>
      <c r="AI60" s="14"/>
      <c r="AJ60" s="14"/>
    </row>
    <row r="61" spans="1:36" s="30" customFormat="1" ht="50.1" customHeight="1" thickBot="1" x14ac:dyDescent="0.25">
      <c r="A61" s="100" t="s">
        <v>237</v>
      </c>
      <c r="B61" s="141"/>
      <c r="C61" s="144"/>
      <c r="D61" s="144"/>
      <c r="E61" s="141" t="s">
        <v>392</v>
      </c>
      <c r="F61" s="141" t="s">
        <v>394</v>
      </c>
      <c r="G61" s="142"/>
      <c r="H61" s="142"/>
      <c r="I61" s="142"/>
      <c r="J61" s="145"/>
      <c r="K61" s="103" t="s">
        <v>35</v>
      </c>
      <c r="L61" s="50" t="str">
        <f t="shared" si="11"/>
        <v>Sans Objet</v>
      </c>
      <c r="M61" s="51" t="str">
        <f t="shared" si="12"/>
        <v>Sans Objet</v>
      </c>
      <c r="N61" s="52" t="str">
        <f t="shared" si="22"/>
        <v>Sans Objet</v>
      </c>
      <c r="O61" s="52" t="str">
        <f t="shared" si="13"/>
        <v>Sans Objet</v>
      </c>
      <c r="P61" s="52" t="str">
        <f t="shared" si="14"/>
        <v>Sans Objet</v>
      </c>
      <c r="Q61" s="52" t="str">
        <f t="shared" si="15"/>
        <v>Sans Objet</v>
      </c>
      <c r="R61" s="52" t="str">
        <f t="shared" si="16"/>
        <v>Sans Objet</v>
      </c>
      <c r="S61" s="52" t="str">
        <f t="shared" si="17"/>
        <v>Sans Objet</v>
      </c>
      <c r="T61" s="52" t="str">
        <f t="shared" si="18"/>
        <v>Sans Objet</v>
      </c>
      <c r="U61" s="52" t="str">
        <f t="shared" si="19"/>
        <v>Sans Objet</v>
      </c>
      <c r="V61" s="52" t="str">
        <f t="shared" si="20"/>
        <v>Sans Objet</v>
      </c>
      <c r="W61" s="52" t="str">
        <f t="shared" si="21"/>
        <v>Sans Objet</v>
      </c>
      <c r="X61" s="53" t="str">
        <f t="shared" si="23"/>
        <v>Sans Objet</v>
      </c>
    </row>
    <row r="62" spans="1:36" s="34" customFormat="1" ht="50.1" customHeight="1" thickBot="1" x14ac:dyDescent="0.25">
      <c r="A62" s="100" t="s">
        <v>237</v>
      </c>
      <c r="B62" s="141"/>
      <c r="C62" s="144"/>
      <c r="D62" s="144"/>
      <c r="E62" s="141" t="s">
        <v>393</v>
      </c>
      <c r="F62" s="141" t="s">
        <v>376</v>
      </c>
      <c r="G62" s="142"/>
      <c r="H62" s="142"/>
      <c r="I62" s="142"/>
      <c r="J62" s="145"/>
      <c r="K62" s="103" t="s">
        <v>35</v>
      </c>
      <c r="L62" s="50" t="str">
        <f t="shared" si="11"/>
        <v>Sans Objet</v>
      </c>
      <c r="M62" s="51" t="str">
        <f t="shared" si="12"/>
        <v>Sans Objet</v>
      </c>
      <c r="N62" s="52" t="str">
        <f t="shared" si="22"/>
        <v>Sans Objet</v>
      </c>
      <c r="O62" s="52" t="str">
        <f t="shared" si="13"/>
        <v>Sans Objet</v>
      </c>
      <c r="P62" s="52" t="str">
        <f t="shared" si="14"/>
        <v>Sans Objet</v>
      </c>
      <c r="Q62" s="52" t="str">
        <f t="shared" si="15"/>
        <v>Sans Objet</v>
      </c>
      <c r="R62" s="52" t="str">
        <f t="shared" si="16"/>
        <v>Sans Objet</v>
      </c>
      <c r="S62" s="52" t="str">
        <f t="shared" si="17"/>
        <v>Sans Objet</v>
      </c>
      <c r="T62" s="52" t="str">
        <f t="shared" si="18"/>
        <v>Sans Objet</v>
      </c>
      <c r="U62" s="52" t="str">
        <f t="shared" si="19"/>
        <v>Sans Objet</v>
      </c>
      <c r="V62" s="52" t="str">
        <f t="shared" si="20"/>
        <v>Sans Objet</v>
      </c>
      <c r="W62" s="52" t="str">
        <f t="shared" si="21"/>
        <v>Sans Objet</v>
      </c>
      <c r="X62" s="53" t="str">
        <f t="shared" si="23"/>
        <v>Sans Objet</v>
      </c>
      <c r="Y62" s="30"/>
    </row>
    <row r="63" spans="1:36" s="1" customFormat="1" ht="50.1" customHeight="1" thickBot="1" x14ac:dyDescent="0.25">
      <c r="A63" s="100" t="s">
        <v>237</v>
      </c>
      <c r="B63" s="141"/>
      <c r="C63" s="144"/>
      <c r="D63" s="144"/>
      <c r="E63" s="141" t="s">
        <v>395</v>
      </c>
      <c r="F63" s="141" t="s">
        <v>377</v>
      </c>
      <c r="G63" s="142"/>
      <c r="H63" s="142"/>
      <c r="I63" s="142"/>
      <c r="J63" s="145"/>
      <c r="K63" s="103" t="s">
        <v>35</v>
      </c>
      <c r="L63" s="50" t="str">
        <f t="shared" si="11"/>
        <v>Sans Objet</v>
      </c>
      <c r="M63" s="51" t="str">
        <f t="shared" si="12"/>
        <v>Sans Objet</v>
      </c>
      <c r="N63" s="52" t="str">
        <f t="shared" si="22"/>
        <v>Sans Objet</v>
      </c>
      <c r="O63" s="52" t="str">
        <f t="shared" si="13"/>
        <v>Sans Objet</v>
      </c>
      <c r="P63" s="52" t="str">
        <f t="shared" si="14"/>
        <v>Sans Objet</v>
      </c>
      <c r="Q63" s="52" t="str">
        <f t="shared" si="15"/>
        <v>Sans Objet</v>
      </c>
      <c r="R63" s="52" t="str">
        <f t="shared" si="16"/>
        <v>Sans Objet</v>
      </c>
      <c r="S63" s="52" t="str">
        <f t="shared" si="17"/>
        <v>Sans Objet</v>
      </c>
      <c r="T63" s="52" t="str">
        <f t="shared" si="18"/>
        <v>Sans Objet</v>
      </c>
      <c r="U63" s="52" t="str">
        <f t="shared" si="19"/>
        <v>Sans Objet</v>
      </c>
      <c r="V63" s="52" t="str">
        <f t="shared" si="20"/>
        <v>Sans Objet</v>
      </c>
      <c r="W63" s="52" t="str">
        <f t="shared" si="21"/>
        <v>Sans Objet</v>
      </c>
      <c r="X63" s="53" t="str">
        <f t="shared" si="23"/>
        <v>Sans Objet</v>
      </c>
      <c r="Y63"/>
    </row>
    <row r="64" spans="1:36" ht="50.1" customHeight="1" thickBot="1" x14ac:dyDescent="0.25">
      <c r="A64" s="100" t="s">
        <v>237</v>
      </c>
      <c r="B64" s="141"/>
      <c r="C64" s="144"/>
      <c r="D64" s="144"/>
      <c r="E64" s="141" t="s">
        <v>396</v>
      </c>
      <c r="F64" s="141" t="s">
        <v>391</v>
      </c>
      <c r="G64" s="142"/>
      <c r="H64" s="142"/>
      <c r="I64" s="142"/>
      <c r="J64" s="145"/>
      <c r="K64" s="103" t="s">
        <v>35</v>
      </c>
      <c r="L64" s="50" t="str">
        <f t="shared" si="11"/>
        <v>Sans Objet</v>
      </c>
      <c r="M64" s="51" t="str">
        <f t="shared" si="12"/>
        <v>Sans Objet</v>
      </c>
      <c r="N64" s="52" t="str">
        <f t="shared" si="22"/>
        <v>Sans Objet</v>
      </c>
      <c r="O64" s="52" t="str">
        <f t="shared" si="13"/>
        <v>Sans Objet</v>
      </c>
      <c r="P64" s="52" t="str">
        <f t="shared" si="14"/>
        <v>Sans Objet</v>
      </c>
      <c r="Q64" s="52" t="str">
        <f t="shared" si="15"/>
        <v>Sans Objet</v>
      </c>
      <c r="R64" s="52" t="str">
        <f t="shared" si="16"/>
        <v>Sans Objet</v>
      </c>
      <c r="S64" s="52" t="str">
        <f t="shared" si="17"/>
        <v>Sans Objet</v>
      </c>
      <c r="T64" s="52" t="str">
        <f t="shared" si="18"/>
        <v>Sans Objet</v>
      </c>
      <c r="U64" s="52" t="str">
        <f t="shared" si="19"/>
        <v>Sans Objet</v>
      </c>
      <c r="V64" s="52" t="str">
        <f t="shared" si="20"/>
        <v>Sans Objet</v>
      </c>
      <c r="W64" s="52" t="str">
        <f t="shared" si="21"/>
        <v>Sans Objet</v>
      </c>
      <c r="X64" s="53" t="str">
        <f t="shared" si="23"/>
        <v>Sans Objet</v>
      </c>
    </row>
    <row r="65" spans="1:36" ht="50.1" customHeight="1" thickBot="1" x14ac:dyDescent="0.25">
      <c r="A65" s="100" t="s">
        <v>237</v>
      </c>
      <c r="B65" s="141"/>
      <c r="C65" s="144"/>
      <c r="D65" s="144"/>
      <c r="E65" s="141" t="s">
        <v>404</v>
      </c>
      <c r="F65" s="141" t="s">
        <v>326</v>
      </c>
      <c r="G65" s="142"/>
      <c r="H65" s="142"/>
      <c r="I65" s="142"/>
      <c r="J65" s="145"/>
      <c r="K65" s="103" t="s">
        <v>35</v>
      </c>
      <c r="L65" s="50" t="str">
        <f t="shared" si="11"/>
        <v>Sans Objet</v>
      </c>
      <c r="M65" s="51" t="str">
        <f t="shared" si="12"/>
        <v>Sans Objet</v>
      </c>
      <c r="N65" s="52" t="str">
        <f t="shared" si="22"/>
        <v>Sans Objet</v>
      </c>
      <c r="O65" s="52" t="str">
        <f t="shared" si="13"/>
        <v>Sans Objet</v>
      </c>
      <c r="P65" s="52" t="str">
        <f t="shared" si="14"/>
        <v>Sans Objet</v>
      </c>
      <c r="Q65" s="52" t="str">
        <f t="shared" si="15"/>
        <v>Sans Objet</v>
      </c>
      <c r="R65" s="52" t="str">
        <f t="shared" si="16"/>
        <v>Sans Objet</v>
      </c>
      <c r="S65" s="52" t="str">
        <f t="shared" si="17"/>
        <v>Sans Objet</v>
      </c>
      <c r="T65" s="52" t="str">
        <f t="shared" si="18"/>
        <v>Sans Objet</v>
      </c>
      <c r="U65" s="52" t="str">
        <f t="shared" si="19"/>
        <v>Sans Objet</v>
      </c>
      <c r="V65" s="52" t="str">
        <f t="shared" si="20"/>
        <v>Sans Objet</v>
      </c>
      <c r="W65" s="52" t="str">
        <f t="shared" si="21"/>
        <v>Sans Objet</v>
      </c>
      <c r="X65" s="53" t="str">
        <f t="shared" si="23"/>
        <v>Sans Objet</v>
      </c>
      <c r="Y65" s="14"/>
      <c r="Z65" s="14"/>
      <c r="AA65" s="14"/>
      <c r="AB65" s="14"/>
      <c r="AC65" s="14"/>
      <c r="AD65" s="14"/>
      <c r="AE65" s="14"/>
      <c r="AF65" s="14"/>
      <c r="AG65" s="14"/>
      <c r="AH65" s="14"/>
      <c r="AI65" s="14"/>
      <c r="AJ65" s="14"/>
    </row>
    <row r="66" spans="1:36" s="30" customFormat="1" ht="50.1" customHeight="1" thickBot="1" x14ac:dyDescent="0.25">
      <c r="A66" s="140"/>
      <c r="B66" s="141"/>
      <c r="C66" s="144"/>
      <c r="D66" s="144"/>
      <c r="E66" s="144"/>
      <c r="F66" s="144"/>
      <c r="G66" s="142"/>
      <c r="H66" s="142"/>
      <c r="I66" s="142"/>
      <c r="J66" s="145"/>
      <c r="K66" s="146"/>
      <c r="L66" s="50" t="str">
        <f t="shared" si="11"/>
        <v>Sans Objet</v>
      </c>
      <c r="M66" s="51" t="str">
        <f t="shared" si="12"/>
        <v>Sans Objet</v>
      </c>
      <c r="N66" s="52" t="str">
        <f t="shared" si="22"/>
        <v>Sans Objet</v>
      </c>
      <c r="O66" s="52" t="str">
        <f t="shared" si="13"/>
        <v>Sans Objet</v>
      </c>
      <c r="P66" s="52" t="str">
        <f t="shared" si="14"/>
        <v>Sans Objet</v>
      </c>
      <c r="Q66" s="52" t="str">
        <f t="shared" si="15"/>
        <v>Sans Objet</v>
      </c>
      <c r="R66" s="52" t="str">
        <f t="shared" si="16"/>
        <v>Sans Objet</v>
      </c>
      <c r="S66" s="52" t="str">
        <f t="shared" si="17"/>
        <v>Sans Objet</v>
      </c>
      <c r="T66" s="52" t="str">
        <f t="shared" si="18"/>
        <v>Sans Objet</v>
      </c>
      <c r="U66" s="52" t="str">
        <f t="shared" si="19"/>
        <v>Sans Objet</v>
      </c>
      <c r="V66" s="52" t="str">
        <f t="shared" si="20"/>
        <v>Sans Objet</v>
      </c>
      <c r="W66" s="52" t="str">
        <f t="shared" si="21"/>
        <v>Sans Objet</v>
      </c>
      <c r="X66" s="53" t="str">
        <f t="shared" si="23"/>
        <v>Sans Objet</v>
      </c>
    </row>
    <row r="67" spans="1:36" s="30" customFormat="1" ht="50.1" customHeight="1" thickBot="1" x14ac:dyDescent="0.25">
      <c r="A67" s="140"/>
      <c r="B67" s="141"/>
      <c r="C67" s="144"/>
      <c r="D67" s="144"/>
      <c r="E67" s="144"/>
      <c r="F67" s="144"/>
      <c r="G67" s="142"/>
      <c r="H67" s="142"/>
      <c r="I67" s="142"/>
      <c r="J67" s="145"/>
      <c r="K67" s="146"/>
      <c r="L67" s="50" t="str">
        <f t="shared" si="11"/>
        <v>Sans Objet</v>
      </c>
      <c r="M67" s="51" t="str">
        <f t="shared" si="12"/>
        <v>Sans Objet</v>
      </c>
      <c r="N67" s="52" t="str">
        <f t="shared" si="22"/>
        <v>Sans Objet</v>
      </c>
      <c r="O67" s="52" t="str">
        <f t="shared" si="13"/>
        <v>Sans Objet</v>
      </c>
      <c r="P67" s="52" t="str">
        <f t="shared" si="14"/>
        <v>Sans Objet</v>
      </c>
      <c r="Q67" s="52" t="str">
        <f t="shared" si="15"/>
        <v>Sans Objet</v>
      </c>
      <c r="R67" s="52" t="str">
        <f t="shared" si="16"/>
        <v>Sans Objet</v>
      </c>
      <c r="S67" s="52" t="str">
        <f t="shared" si="17"/>
        <v>Sans Objet</v>
      </c>
      <c r="T67" s="52" t="str">
        <f t="shared" si="18"/>
        <v>Sans Objet</v>
      </c>
      <c r="U67" s="52" t="str">
        <f t="shared" si="19"/>
        <v>Sans Objet</v>
      </c>
      <c r="V67" s="52" t="str">
        <f t="shared" si="20"/>
        <v>Sans Objet</v>
      </c>
      <c r="W67" s="52" t="str">
        <f t="shared" si="21"/>
        <v>Sans Objet</v>
      </c>
      <c r="X67" s="53" t="str">
        <f t="shared" si="23"/>
        <v>Sans Objet</v>
      </c>
    </row>
    <row r="68" spans="1:36" s="34" customFormat="1" ht="50.1" customHeight="1" thickBot="1" x14ac:dyDescent="0.25">
      <c r="A68" s="140"/>
      <c r="B68" s="141"/>
      <c r="C68" s="144"/>
      <c r="D68" s="144"/>
      <c r="E68" s="144"/>
      <c r="F68" s="144"/>
      <c r="G68" s="142"/>
      <c r="H68" s="142"/>
      <c r="I68" s="142"/>
      <c r="J68" s="145"/>
      <c r="K68" s="146"/>
      <c r="L68" s="50" t="str">
        <f t="shared" si="11"/>
        <v>Sans Objet</v>
      </c>
      <c r="M68" s="51" t="str">
        <f t="shared" si="12"/>
        <v>Sans Objet</v>
      </c>
      <c r="N68" s="52" t="str">
        <f t="shared" si="22"/>
        <v>Sans Objet</v>
      </c>
      <c r="O68" s="52" t="str">
        <f t="shared" si="13"/>
        <v>Sans Objet</v>
      </c>
      <c r="P68" s="52" t="str">
        <f t="shared" si="14"/>
        <v>Sans Objet</v>
      </c>
      <c r="Q68" s="52" t="str">
        <f t="shared" si="15"/>
        <v>Sans Objet</v>
      </c>
      <c r="R68" s="52" t="str">
        <f t="shared" si="16"/>
        <v>Sans Objet</v>
      </c>
      <c r="S68" s="52" t="str">
        <f t="shared" si="17"/>
        <v>Sans Objet</v>
      </c>
      <c r="T68" s="52" t="str">
        <f t="shared" si="18"/>
        <v>Sans Objet</v>
      </c>
      <c r="U68" s="52" t="str">
        <f t="shared" si="19"/>
        <v>Sans Objet</v>
      </c>
      <c r="V68" s="52" t="str">
        <f t="shared" si="20"/>
        <v>Sans Objet</v>
      </c>
      <c r="W68" s="52" t="str">
        <f t="shared" si="21"/>
        <v>Sans Objet</v>
      </c>
      <c r="X68" s="53" t="str">
        <f t="shared" si="23"/>
        <v>Sans Objet</v>
      </c>
      <c r="Y68" s="30"/>
    </row>
    <row r="69" spans="1:36" s="34" customFormat="1" ht="50.1" customHeight="1" thickBot="1" x14ac:dyDescent="0.25">
      <c r="A69" s="25"/>
      <c r="B69" s="5"/>
      <c r="C69" s="36"/>
      <c r="D69" s="36"/>
      <c r="E69" s="5"/>
      <c r="F69" s="36"/>
      <c r="G69" s="37"/>
      <c r="H69" s="37"/>
      <c r="I69" s="37"/>
      <c r="J69" s="38"/>
      <c r="K69" s="35"/>
      <c r="L69" s="50" t="str">
        <f t="shared" si="11"/>
        <v>Sans Objet</v>
      </c>
      <c r="M69" s="51" t="str">
        <f t="shared" si="12"/>
        <v>Sans Objet</v>
      </c>
      <c r="N69" s="52" t="str">
        <f t="shared" si="22"/>
        <v>Sans Objet</v>
      </c>
      <c r="O69" s="52" t="str">
        <f t="shared" si="13"/>
        <v>Sans Objet</v>
      </c>
      <c r="P69" s="52" t="str">
        <f t="shared" si="14"/>
        <v>Sans Objet</v>
      </c>
      <c r="Q69" s="52" t="str">
        <f t="shared" si="15"/>
        <v>Sans Objet</v>
      </c>
      <c r="R69" s="52" t="str">
        <f t="shared" si="16"/>
        <v>Sans Objet</v>
      </c>
      <c r="S69" s="52" t="str">
        <f t="shared" si="17"/>
        <v>Sans Objet</v>
      </c>
      <c r="T69" s="52" t="str">
        <f t="shared" si="18"/>
        <v>Sans Objet</v>
      </c>
      <c r="U69" s="52" t="str">
        <f t="shared" si="19"/>
        <v>Sans Objet</v>
      </c>
      <c r="V69" s="52" t="str">
        <f t="shared" si="20"/>
        <v>Sans Objet</v>
      </c>
      <c r="W69" s="52" t="str">
        <f t="shared" si="21"/>
        <v>Sans Objet</v>
      </c>
      <c r="X69" s="53" t="str">
        <f t="shared" si="23"/>
        <v>Sans Objet</v>
      </c>
      <c r="Y69" s="30"/>
    </row>
    <row r="70" spans="1:36" s="34" customFormat="1" ht="50.1" customHeight="1" thickBot="1" x14ac:dyDescent="0.25">
      <c r="A70" s="25"/>
      <c r="B70" s="5"/>
      <c r="C70" s="36"/>
      <c r="D70" s="36"/>
      <c r="E70" s="36"/>
      <c r="F70" s="36"/>
      <c r="G70" s="37"/>
      <c r="H70" s="37"/>
      <c r="I70" s="37"/>
      <c r="J70" s="38"/>
      <c r="K70" s="35"/>
      <c r="L70" s="50" t="str">
        <f t="shared" si="11"/>
        <v>Sans Objet</v>
      </c>
      <c r="M70" s="51" t="str">
        <f t="shared" si="12"/>
        <v>Sans Objet</v>
      </c>
      <c r="N70" s="52" t="str">
        <f t="shared" si="22"/>
        <v>Sans Objet</v>
      </c>
      <c r="O70" s="52" t="str">
        <f t="shared" si="13"/>
        <v>Sans Objet</v>
      </c>
      <c r="P70" s="52" t="str">
        <f t="shared" si="14"/>
        <v>Sans Objet</v>
      </c>
      <c r="Q70" s="52" t="str">
        <f t="shared" si="15"/>
        <v>Sans Objet</v>
      </c>
      <c r="R70" s="52" t="str">
        <f t="shared" si="16"/>
        <v>Sans Objet</v>
      </c>
      <c r="S70" s="52" t="str">
        <f t="shared" si="17"/>
        <v>Sans Objet</v>
      </c>
      <c r="T70" s="52" t="str">
        <f t="shared" si="18"/>
        <v>Sans Objet</v>
      </c>
      <c r="U70" s="52" t="str">
        <f t="shared" si="19"/>
        <v>Sans Objet</v>
      </c>
      <c r="V70" s="52" t="str">
        <f t="shared" si="20"/>
        <v>Sans Objet</v>
      </c>
      <c r="W70" s="52" t="str">
        <f t="shared" si="21"/>
        <v>Sans Objet</v>
      </c>
      <c r="X70" s="53" t="str">
        <f t="shared" si="23"/>
        <v>Sans Objet</v>
      </c>
      <c r="Y70" s="30"/>
    </row>
    <row r="71" spans="1:36" s="34" customFormat="1" ht="50.1" customHeight="1" thickBot="1" x14ac:dyDescent="0.25">
      <c r="A71" s="25"/>
      <c r="B71" s="5"/>
      <c r="C71" s="75"/>
      <c r="D71" s="75"/>
      <c r="E71" s="75"/>
      <c r="F71" s="75"/>
      <c r="G71" s="75"/>
      <c r="H71" s="75"/>
      <c r="I71" s="75"/>
      <c r="J71" s="76"/>
      <c r="K71" s="77"/>
      <c r="L71" s="50" t="str">
        <f t="shared" si="11"/>
        <v>Sans Objet</v>
      </c>
      <c r="M71" s="51" t="str">
        <f t="shared" si="12"/>
        <v>Sans Objet</v>
      </c>
      <c r="N71" s="52" t="str">
        <f t="shared" si="22"/>
        <v>Sans Objet</v>
      </c>
      <c r="O71" s="52" t="str">
        <f t="shared" si="13"/>
        <v>Sans Objet</v>
      </c>
      <c r="P71" s="52" t="str">
        <f t="shared" si="14"/>
        <v>Sans Objet</v>
      </c>
      <c r="Q71" s="52" t="str">
        <f t="shared" si="15"/>
        <v>Sans Objet</v>
      </c>
      <c r="R71" s="52" t="str">
        <f t="shared" si="16"/>
        <v>Sans Objet</v>
      </c>
      <c r="S71" s="52" t="str">
        <f t="shared" si="17"/>
        <v>Sans Objet</v>
      </c>
      <c r="T71" s="52" t="str">
        <f t="shared" si="18"/>
        <v>Sans Objet</v>
      </c>
      <c r="U71" s="52" t="str">
        <f t="shared" si="19"/>
        <v>Sans Objet</v>
      </c>
      <c r="V71" s="52" t="str">
        <f t="shared" si="20"/>
        <v>Sans Objet</v>
      </c>
      <c r="W71" s="52" t="str">
        <f t="shared" si="21"/>
        <v>Sans Objet</v>
      </c>
      <c r="X71" s="53" t="str">
        <f t="shared" si="23"/>
        <v>Sans Objet</v>
      </c>
      <c r="Y71" s="30"/>
    </row>
    <row r="72" spans="1:36" s="34" customFormat="1" ht="50.1" customHeight="1" thickBot="1" x14ac:dyDescent="0.25">
      <c r="A72" s="25"/>
      <c r="B72" s="5"/>
      <c r="C72" s="75"/>
      <c r="D72" s="75"/>
      <c r="E72" s="75"/>
      <c r="F72" s="75"/>
      <c r="G72" s="75"/>
      <c r="H72" s="75"/>
      <c r="I72" s="75"/>
      <c r="J72" s="76"/>
      <c r="K72" s="77"/>
      <c r="L72" s="50" t="str">
        <f t="shared" si="11"/>
        <v>Sans Objet</v>
      </c>
      <c r="M72" s="51" t="str">
        <f t="shared" si="12"/>
        <v>Sans Objet</v>
      </c>
      <c r="N72" s="52" t="str">
        <f t="shared" si="22"/>
        <v>Sans Objet</v>
      </c>
      <c r="O72" s="52" t="str">
        <f t="shared" si="13"/>
        <v>Sans Objet</v>
      </c>
      <c r="P72" s="52" t="str">
        <f t="shared" si="14"/>
        <v>Sans Objet</v>
      </c>
      <c r="Q72" s="52" t="str">
        <f t="shared" si="15"/>
        <v>Sans Objet</v>
      </c>
      <c r="R72" s="52" t="str">
        <f t="shared" si="16"/>
        <v>Sans Objet</v>
      </c>
      <c r="S72" s="52" t="str">
        <f t="shared" si="17"/>
        <v>Sans Objet</v>
      </c>
      <c r="T72" s="52" t="str">
        <f t="shared" si="18"/>
        <v>Sans Objet</v>
      </c>
      <c r="U72" s="52" t="str">
        <f t="shared" si="19"/>
        <v>Sans Objet</v>
      </c>
      <c r="V72" s="52" t="str">
        <f t="shared" si="20"/>
        <v>Sans Objet</v>
      </c>
      <c r="W72" s="52" t="str">
        <f t="shared" si="21"/>
        <v>Sans Objet</v>
      </c>
      <c r="X72" s="53" t="str">
        <f t="shared" si="23"/>
        <v>Sans Objet</v>
      </c>
      <c r="Y72" s="30"/>
    </row>
    <row r="73" spans="1:36" s="34" customFormat="1" ht="50.1" customHeight="1" thickBot="1" x14ac:dyDescent="0.25">
      <c r="A73" s="25"/>
      <c r="B73" s="5"/>
      <c r="C73" s="75"/>
      <c r="D73" s="75"/>
      <c r="E73" s="75"/>
      <c r="F73" s="75"/>
      <c r="G73" s="75"/>
      <c r="H73" s="75"/>
      <c r="I73" s="75"/>
      <c r="J73" s="76"/>
      <c r="K73" s="77"/>
      <c r="L73" s="50" t="str">
        <f t="shared" si="11"/>
        <v>Sans Objet</v>
      </c>
      <c r="M73" s="51" t="str">
        <f t="shared" si="12"/>
        <v>Sans Objet</v>
      </c>
      <c r="N73" s="52" t="str">
        <f t="shared" si="22"/>
        <v>Sans Objet</v>
      </c>
      <c r="O73" s="52" t="str">
        <f t="shared" si="13"/>
        <v>Sans Objet</v>
      </c>
      <c r="P73" s="52" t="str">
        <f t="shared" si="14"/>
        <v>Sans Objet</v>
      </c>
      <c r="Q73" s="52" t="str">
        <f t="shared" si="15"/>
        <v>Sans Objet</v>
      </c>
      <c r="R73" s="52" t="str">
        <f t="shared" si="16"/>
        <v>Sans Objet</v>
      </c>
      <c r="S73" s="52" t="str">
        <f t="shared" si="17"/>
        <v>Sans Objet</v>
      </c>
      <c r="T73" s="52" t="str">
        <f t="shared" si="18"/>
        <v>Sans Objet</v>
      </c>
      <c r="U73" s="52" t="str">
        <f t="shared" si="19"/>
        <v>Sans Objet</v>
      </c>
      <c r="V73" s="52" t="str">
        <f t="shared" si="20"/>
        <v>Sans Objet</v>
      </c>
      <c r="W73" s="52" t="str">
        <f t="shared" si="21"/>
        <v>Sans Objet</v>
      </c>
      <c r="X73" s="53" t="str">
        <f t="shared" si="23"/>
        <v>Sans Objet</v>
      </c>
      <c r="Y73" s="30"/>
    </row>
    <row r="74" spans="1:36" s="34" customFormat="1" ht="50.1" customHeight="1" thickBot="1" x14ac:dyDescent="0.25">
      <c r="A74" s="25"/>
      <c r="B74" s="5"/>
      <c r="C74" s="36"/>
      <c r="D74" s="36"/>
      <c r="E74" s="36"/>
      <c r="F74" s="36"/>
      <c r="G74" s="37"/>
      <c r="H74" s="37"/>
      <c r="I74" s="37"/>
      <c r="J74" s="38"/>
      <c r="K74" s="35"/>
      <c r="L74" s="50" t="str">
        <f t="shared" si="11"/>
        <v>Sans Objet</v>
      </c>
      <c r="M74" s="51" t="str">
        <f t="shared" si="12"/>
        <v>Sans Objet</v>
      </c>
      <c r="N74" s="52" t="str">
        <f t="shared" si="22"/>
        <v>Sans Objet</v>
      </c>
      <c r="O74" s="52" t="str">
        <f t="shared" si="13"/>
        <v>Sans Objet</v>
      </c>
      <c r="P74" s="52" t="str">
        <f t="shared" si="14"/>
        <v>Sans Objet</v>
      </c>
      <c r="Q74" s="52" t="str">
        <f t="shared" si="15"/>
        <v>Sans Objet</v>
      </c>
      <c r="R74" s="52" t="str">
        <f t="shared" si="16"/>
        <v>Sans Objet</v>
      </c>
      <c r="S74" s="52" t="str">
        <f t="shared" si="17"/>
        <v>Sans Objet</v>
      </c>
      <c r="T74" s="52" t="str">
        <f t="shared" si="18"/>
        <v>Sans Objet</v>
      </c>
      <c r="U74" s="52" t="str">
        <f t="shared" si="19"/>
        <v>Sans Objet</v>
      </c>
      <c r="V74" s="52" t="str">
        <f t="shared" si="20"/>
        <v>Sans Objet</v>
      </c>
      <c r="W74" s="52" t="str">
        <f t="shared" si="21"/>
        <v>Sans Objet</v>
      </c>
      <c r="X74" s="53" t="str">
        <f t="shared" si="23"/>
        <v>Sans Objet</v>
      </c>
      <c r="Y74" s="30"/>
    </row>
    <row r="75" spans="1:36" s="34" customFormat="1" ht="50.1" customHeight="1" thickBot="1" x14ac:dyDescent="0.25">
      <c r="A75" s="25"/>
      <c r="B75" s="5"/>
      <c r="C75" s="36"/>
      <c r="D75" s="36"/>
      <c r="E75" s="36"/>
      <c r="F75" s="36"/>
      <c r="G75" s="37"/>
      <c r="H75" s="37"/>
      <c r="I75" s="37"/>
      <c r="J75" s="38"/>
      <c r="K75" s="35"/>
      <c r="L75" s="50" t="str">
        <f t="shared" si="11"/>
        <v>Sans Objet</v>
      </c>
      <c r="M75" s="51" t="str">
        <f t="shared" si="12"/>
        <v>Sans Objet</v>
      </c>
      <c r="N75" s="52" t="str">
        <f t="shared" si="22"/>
        <v>Sans Objet</v>
      </c>
      <c r="O75" s="52" t="str">
        <f t="shared" si="13"/>
        <v>Sans Objet</v>
      </c>
      <c r="P75" s="52" t="str">
        <f t="shared" si="14"/>
        <v>Sans Objet</v>
      </c>
      <c r="Q75" s="52" t="str">
        <f t="shared" si="15"/>
        <v>Sans Objet</v>
      </c>
      <c r="R75" s="52" t="str">
        <f t="shared" si="16"/>
        <v>Sans Objet</v>
      </c>
      <c r="S75" s="52" t="str">
        <f t="shared" si="17"/>
        <v>Sans Objet</v>
      </c>
      <c r="T75" s="52" t="str">
        <f t="shared" si="18"/>
        <v>Sans Objet</v>
      </c>
      <c r="U75" s="52" t="str">
        <f t="shared" si="19"/>
        <v>Sans Objet</v>
      </c>
      <c r="V75" s="52" t="str">
        <f t="shared" si="20"/>
        <v>Sans Objet</v>
      </c>
      <c r="W75" s="52" t="str">
        <f t="shared" si="21"/>
        <v>Sans Objet</v>
      </c>
      <c r="X75" s="53" t="str">
        <f t="shared" si="23"/>
        <v>Sans Objet</v>
      </c>
      <c r="Y75" s="30"/>
    </row>
    <row r="76" spans="1:36" s="34" customFormat="1" ht="50.1" customHeight="1" thickBot="1" x14ac:dyDescent="0.25">
      <c r="A76" s="25"/>
      <c r="B76" s="5"/>
      <c r="C76" s="36"/>
      <c r="D76" s="36"/>
      <c r="E76" s="36"/>
      <c r="F76" s="36"/>
      <c r="G76" s="37"/>
      <c r="H76" s="37"/>
      <c r="I76" s="37"/>
      <c r="J76" s="38"/>
      <c r="K76" s="35"/>
      <c r="L76" s="50" t="str">
        <f t="shared" si="11"/>
        <v>Sans Objet</v>
      </c>
      <c r="M76" s="51" t="str">
        <f t="shared" si="12"/>
        <v>Sans Objet</v>
      </c>
      <c r="N76" s="52" t="str">
        <f t="shared" si="22"/>
        <v>Sans Objet</v>
      </c>
      <c r="O76" s="52" t="str">
        <f t="shared" si="13"/>
        <v>Sans Objet</v>
      </c>
      <c r="P76" s="52" t="str">
        <f t="shared" si="14"/>
        <v>Sans Objet</v>
      </c>
      <c r="Q76" s="52" t="str">
        <f t="shared" si="15"/>
        <v>Sans Objet</v>
      </c>
      <c r="R76" s="52" t="str">
        <f t="shared" si="16"/>
        <v>Sans Objet</v>
      </c>
      <c r="S76" s="52" t="str">
        <f t="shared" si="17"/>
        <v>Sans Objet</v>
      </c>
      <c r="T76" s="52" t="str">
        <f t="shared" si="18"/>
        <v>Sans Objet</v>
      </c>
      <c r="U76" s="52" t="str">
        <f t="shared" si="19"/>
        <v>Sans Objet</v>
      </c>
      <c r="V76" s="52" t="str">
        <f t="shared" si="20"/>
        <v>Sans Objet</v>
      </c>
      <c r="W76" s="52" t="str">
        <f t="shared" si="21"/>
        <v>Sans Objet</v>
      </c>
      <c r="X76" s="53" t="str">
        <f t="shared" si="23"/>
        <v>Sans Objet</v>
      </c>
      <c r="Y76" s="30"/>
    </row>
    <row r="77" spans="1:36" s="34" customFormat="1" ht="50.1" customHeight="1" thickBot="1" x14ac:dyDescent="0.25">
      <c r="A77" s="25"/>
      <c r="B77" s="5"/>
      <c r="C77" s="36"/>
      <c r="D77" s="36"/>
      <c r="E77" s="36"/>
      <c r="F77" s="36"/>
      <c r="G77" s="37"/>
      <c r="H77" s="37"/>
      <c r="I77" s="37"/>
      <c r="J77" s="38"/>
      <c r="K77" s="35"/>
      <c r="L77" s="50" t="str">
        <f t="shared" si="11"/>
        <v>Sans Objet</v>
      </c>
      <c r="M77" s="51" t="str">
        <f t="shared" si="12"/>
        <v>Sans Objet</v>
      </c>
      <c r="N77" s="52" t="str">
        <f t="shared" si="22"/>
        <v>Sans Objet</v>
      </c>
      <c r="O77" s="52" t="str">
        <f t="shared" si="13"/>
        <v>Sans Objet</v>
      </c>
      <c r="P77" s="52" t="str">
        <f t="shared" si="14"/>
        <v>Sans Objet</v>
      </c>
      <c r="Q77" s="52" t="str">
        <f t="shared" si="15"/>
        <v>Sans Objet</v>
      </c>
      <c r="R77" s="52" t="str">
        <f t="shared" si="16"/>
        <v>Sans Objet</v>
      </c>
      <c r="S77" s="52" t="str">
        <f t="shared" si="17"/>
        <v>Sans Objet</v>
      </c>
      <c r="T77" s="52" t="str">
        <f t="shared" si="18"/>
        <v>Sans Objet</v>
      </c>
      <c r="U77" s="52" t="str">
        <f t="shared" si="19"/>
        <v>Sans Objet</v>
      </c>
      <c r="V77" s="52" t="str">
        <f t="shared" si="20"/>
        <v>Sans Objet</v>
      </c>
      <c r="W77" s="52" t="str">
        <f t="shared" si="21"/>
        <v>Sans Objet</v>
      </c>
      <c r="X77" s="53" t="str">
        <f t="shared" si="23"/>
        <v>Sans Objet</v>
      </c>
      <c r="Y77" s="30"/>
    </row>
    <row r="78" spans="1:36" s="34" customFormat="1" ht="50.1" customHeight="1" thickBot="1" x14ac:dyDescent="0.25">
      <c r="A78" s="25"/>
      <c r="B78" s="5"/>
      <c r="C78" s="36"/>
      <c r="D78" s="36"/>
      <c r="E78" s="36"/>
      <c r="F78" s="36"/>
      <c r="G78" s="37"/>
      <c r="H78" s="37"/>
      <c r="I78" s="37"/>
      <c r="J78" s="38"/>
      <c r="K78" s="35"/>
      <c r="L78" s="50" t="str">
        <f t="shared" si="11"/>
        <v>Sans Objet</v>
      </c>
      <c r="M78" s="51" t="str">
        <f t="shared" si="12"/>
        <v>Sans Objet</v>
      </c>
      <c r="N78" s="52" t="str">
        <f t="shared" si="22"/>
        <v>Sans Objet</v>
      </c>
      <c r="O78" s="52" t="str">
        <f t="shared" si="13"/>
        <v>Sans Objet</v>
      </c>
      <c r="P78" s="52" t="str">
        <f t="shared" si="14"/>
        <v>Sans Objet</v>
      </c>
      <c r="Q78" s="52" t="str">
        <f t="shared" si="15"/>
        <v>Sans Objet</v>
      </c>
      <c r="R78" s="52" t="str">
        <f t="shared" si="16"/>
        <v>Sans Objet</v>
      </c>
      <c r="S78" s="52" t="str">
        <f t="shared" si="17"/>
        <v>Sans Objet</v>
      </c>
      <c r="T78" s="52" t="str">
        <f t="shared" si="18"/>
        <v>Sans Objet</v>
      </c>
      <c r="U78" s="52" t="str">
        <f t="shared" si="19"/>
        <v>Sans Objet</v>
      </c>
      <c r="V78" s="52" t="str">
        <f t="shared" si="20"/>
        <v>Sans Objet</v>
      </c>
      <c r="W78" s="52" t="str">
        <f t="shared" si="21"/>
        <v>Sans Objet</v>
      </c>
      <c r="X78" s="53" t="str">
        <f t="shared" si="23"/>
        <v>Sans Objet</v>
      </c>
      <c r="Y78" s="30"/>
    </row>
    <row r="79" spans="1:36" s="34" customFormat="1" ht="50.1" customHeight="1" thickBot="1" x14ac:dyDescent="0.25">
      <c r="A79" s="25"/>
      <c r="B79" s="5"/>
      <c r="C79" s="36"/>
      <c r="D79" s="36"/>
      <c r="E79" s="36"/>
      <c r="F79" s="36"/>
      <c r="G79" s="37"/>
      <c r="H79" s="37"/>
      <c r="I79" s="37"/>
      <c r="J79" s="36"/>
      <c r="K79" s="35"/>
      <c r="L79" s="50" t="str">
        <f t="shared" si="11"/>
        <v>Sans Objet</v>
      </c>
      <c r="M79" s="51" t="str">
        <f t="shared" si="12"/>
        <v>Sans Objet</v>
      </c>
      <c r="N79" s="52" t="str">
        <f t="shared" si="22"/>
        <v>Sans Objet</v>
      </c>
      <c r="O79" s="52" t="str">
        <f t="shared" si="13"/>
        <v>Sans Objet</v>
      </c>
      <c r="P79" s="52" t="str">
        <f t="shared" si="14"/>
        <v>Sans Objet</v>
      </c>
      <c r="Q79" s="52" t="str">
        <f t="shared" si="15"/>
        <v>Sans Objet</v>
      </c>
      <c r="R79" s="52" t="str">
        <f t="shared" si="16"/>
        <v>Sans Objet</v>
      </c>
      <c r="S79" s="52" t="str">
        <f t="shared" si="17"/>
        <v>Sans Objet</v>
      </c>
      <c r="T79" s="52" t="str">
        <f t="shared" si="18"/>
        <v>Sans Objet</v>
      </c>
      <c r="U79" s="52" t="str">
        <f t="shared" si="19"/>
        <v>Sans Objet</v>
      </c>
      <c r="V79" s="52" t="str">
        <f t="shared" si="20"/>
        <v>Sans Objet</v>
      </c>
      <c r="W79" s="52" t="str">
        <f t="shared" si="21"/>
        <v>Sans Objet</v>
      </c>
      <c r="X79" s="53" t="str">
        <f t="shared" si="23"/>
        <v>Sans Objet</v>
      </c>
      <c r="Y79" s="30"/>
    </row>
    <row r="80" spans="1:36" s="34" customFormat="1" ht="50.1" customHeight="1" thickBot="1" x14ac:dyDescent="0.25">
      <c r="A80" s="25"/>
      <c r="B80" s="5"/>
      <c r="C80" s="75"/>
      <c r="D80" s="75"/>
      <c r="E80" s="75"/>
      <c r="F80" s="75"/>
      <c r="G80" s="75"/>
      <c r="H80" s="75"/>
      <c r="I80" s="75"/>
      <c r="J80" s="75"/>
      <c r="K80" s="77"/>
      <c r="L80" s="50" t="str">
        <f t="shared" si="11"/>
        <v>Sans Objet</v>
      </c>
      <c r="M80" s="51" t="str">
        <f t="shared" si="12"/>
        <v>Sans Objet</v>
      </c>
      <c r="N80" s="52" t="str">
        <f t="shared" si="22"/>
        <v>Sans Objet</v>
      </c>
      <c r="O80" s="52" t="str">
        <f t="shared" si="13"/>
        <v>Sans Objet</v>
      </c>
      <c r="P80" s="52" t="str">
        <f t="shared" si="14"/>
        <v>Sans Objet</v>
      </c>
      <c r="Q80" s="52" t="str">
        <f t="shared" si="15"/>
        <v>Sans Objet</v>
      </c>
      <c r="R80" s="52" t="str">
        <f t="shared" si="16"/>
        <v>Sans Objet</v>
      </c>
      <c r="S80" s="52" t="str">
        <f t="shared" si="17"/>
        <v>Sans Objet</v>
      </c>
      <c r="T80" s="52" t="str">
        <f t="shared" si="18"/>
        <v>Sans Objet</v>
      </c>
      <c r="U80" s="52" t="str">
        <f t="shared" si="19"/>
        <v>Sans Objet</v>
      </c>
      <c r="V80" s="52" t="str">
        <f t="shared" si="20"/>
        <v>Sans Objet</v>
      </c>
      <c r="W80" s="52" t="str">
        <f t="shared" si="21"/>
        <v>Sans Objet</v>
      </c>
      <c r="X80" s="53" t="str">
        <f t="shared" si="23"/>
        <v>Sans Objet</v>
      </c>
      <c r="Y80" s="30"/>
    </row>
    <row r="81" spans="1:25" s="34" customFormat="1" ht="50.1" customHeight="1" thickBot="1" x14ac:dyDescent="0.25">
      <c r="A81" s="25"/>
      <c r="B81" s="5"/>
      <c r="C81" s="75"/>
      <c r="D81" s="75"/>
      <c r="E81" s="75"/>
      <c r="F81" s="75"/>
      <c r="G81" s="75"/>
      <c r="H81" s="75"/>
      <c r="I81" s="75"/>
      <c r="J81" s="75"/>
      <c r="K81" s="77"/>
      <c r="L81" s="50" t="str">
        <f t="shared" ref="L81:L105" si="24">IF(OR($D82="Journée d'Études",$D82="Colloque",$D82="Forum",$D82="Séminaire",$D82="Table Ronde"),$A82-20,IF(OR($D82="Conférence",$D82="Journée des doctorants",$D82="Atelier",$D82="Petit Déjeuner"),$A82-7,IF($D82="Soutenance",$A82-1,IF(OR($D82="Réunion",$D82="Rentrée"),$A82,"Sans Objet"))))</f>
        <v>Sans Objet</v>
      </c>
      <c r="M81" s="51" t="str">
        <f t="shared" ref="M81:M105" si="25">IF(OR($D82="Journée d'Études",$D82="Colloque",$D82="Table Ronde",$D82="Séminaire"),$A82+2,IF(OR($D82="Conférence",$D82="Journée des doctorants",$D82="Atelier",$D82="Petit Déjeuner",$D82="Soutenance"),$A82+1,"Sans Objet"))</f>
        <v>Sans Objet</v>
      </c>
      <c r="N81" s="52" t="str">
        <f t="shared" si="22"/>
        <v>Sans Objet</v>
      </c>
      <c r="O81" s="52" t="str">
        <f t="shared" ref="O81:O105" si="26">IF(OR($D82="Journée d'Études",$D82="Colloque",$D82="Forum",$D82="Séminaire",$D82="Table Ronde",$D82="Conférence",$D82="Petit Déjeuner",$D82="atelier",$D82="Journée des doctorants"),IF(MONTH($A82)&lt;9,"Décembre "&amp; YEAR($A82)-1,"Juillet "&amp; YEAR($A82)),"Sans Objet")</f>
        <v>Sans Objet</v>
      </c>
      <c r="P81" s="52" t="str">
        <f t="shared" ref="P81:P105" si="27">IF(OR($D82="Journée d'Études",$D82="Colloque",$D82="Forum",$D82="Séminaire",$D82="Table Ronde"),$A82-180,IF(OR($D82="Conférence",$D82="Journée des doctorants",$D82="Atelier",$D82="Petit Déjeuner",$D82="Soutenance"),$A82-100,"Sans Objet"))</f>
        <v>Sans Objet</v>
      </c>
      <c r="Q81" s="52" t="str">
        <f t="shared" ref="Q81:Q105" si="28">IF(OR($D82="Journée d'Études",$D82="Colloque",$D82="Forum",$D82="Séminaire",$D82="Table Ronde"),$A82-180,IF(OR($D82="Conférence",$D82="Petit Déjeuner"),$A82-80,"Sans Objet"))</f>
        <v>Sans Objet</v>
      </c>
      <c r="R81" s="52" t="str">
        <f t="shared" ref="R81:R105" si="29">IF(OR($D82="Journée d'Études",$D82="Colloque",$D82="Forum",$D82="Séminaire",$D82="Table Ronde"),$A82-120,"Sans Objet")</f>
        <v>Sans Objet</v>
      </c>
      <c r="S81" s="52" t="str">
        <f t="shared" ref="S81:S105" si="30">IF(OR($D82="Journée d'Études",$D82="Colloque",$D82="Forum",$D82="Séminaire",$D82="Table Ronde"),$A82-110,IF(OR($D82="Conférence",$D82="Journée des doctorants",$D82="Atelier",$D82="Petit Déjeuner",$D82="Soutenance"),$A82-60,"Sans Objet"))</f>
        <v>Sans Objet</v>
      </c>
      <c r="T81" s="52" t="str">
        <f t="shared" ref="T81:T105" si="31">IF(OR($D82="Journée d'Études",$D82="Colloque",$D82="Forum",$D82="Séminaire",$D82="Table Ronde"),$A82-90,IF(OR($D82="Conférence",$D82="Journée des doctorants",$D82="Atelier",$D82="Petit Déjeuner",$D82="Soutenance"),$A82-60,"Sans Objet"))</f>
        <v>Sans Objet</v>
      </c>
      <c r="U81" s="52" t="str">
        <f t="shared" ref="U81:U105" si="32">IF(OR($D82="Journée d'Études",$D82="Colloque",$D82="Forum",$D82="Séminaire",$D82="Table Ronde"),$A82-80,IF(OR($D82="Conférence",$D82="Journée des doctorants",$D82="Atelier",$D82="Petit Déjeuner",$D82="Soutenance",$D82="Réunion",$D82="Rentrée"),$A82-30,"Sans Objet"))</f>
        <v>Sans Objet</v>
      </c>
      <c r="V81" s="52" t="str">
        <f t="shared" ref="V81:V105" si="33">IF(OR($D82="Journée d'Études",$D82="Colloque",$D82="Forum",$D82="Séminaire",$D82="Table Ronde"),$A82-80,"Sans Objet")</f>
        <v>Sans Objet</v>
      </c>
      <c r="W81" s="52" t="str">
        <f t="shared" ref="W81:W105" si="34">IF(OR($D82="Journée d'Études",$D82="Colloque",$D82="Forum",$D82="Séminaire",$D82="Table Ronde",$D82="Conférence",$D82="Petit Déjeuner"),$A82-30,"Sans Objet")</f>
        <v>Sans Objet</v>
      </c>
      <c r="X81" s="53" t="str">
        <f t="shared" si="23"/>
        <v>Sans Objet</v>
      </c>
      <c r="Y81" s="30"/>
    </row>
    <row r="82" spans="1:25" s="34" customFormat="1" ht="50.1" customHeight="1" thickBot="1" x14ac:dyDescent="0.25">
      <c r="A82" s="25"/>
      <c r="B82" s="5"/>
      <c r="C82" s="75"/>
      <c r="D82" s="75"/>
      <c r="E82" s="75"/>
      <c r="F82" s="75"/>
      <c r="G82" s="75"/>
      <c r="H82" s="75"/>
      <c r="I82" s="75"/>
      <c r="J82" s="75"/>
      <c r="K82" s="77"/>
      <c r="L82" s="50" t="str">
        <f t="shared" si="24"/>
        <v>Sans Objet</v>
      </c>
      <c r="M82" s="51" t="str">
        <f t="shared" si="25"/>
        <v>Sans Objet</v>
      </c>
      <c r="N82" s="52" t="str">
        <f t="shared" si="22"/>
        <v>Sans Objet</v>
      </c>
      <c r="O82" s="52" t="str">
        <f t="shared" si="26"/>
        <v>Sans Objet</v>
      </c>
      <c r="P82" s="52" t="str">
        <f t="shared" si="27"/>
        <v>Sans Objet</v>
      </c>
      <c r="Q82" s="52" t="str">
        <f t="shared" si="28"/>
        <v>Sans Objet</v>
      </c>
      <c r="R82" s="52" t="str">
        <f t="shared" si="29"/>
        <v>Sans Objet</v>
      </c>
      <c r="S82" s="52" t="str">
        <f t="shared" si="30"/>
        <v>Sans Objet</v>
      </c>
      <c r="T82" s="52" t="str">
        <f t="shared" si="31"/>
        <v>Sans Objet</v>
      </c>
      <c r="U82" s="52" t="str">
        <f t="shared" si="32"/>
        <v>Sans Objet</v>
      </c>
      <c r="V82" s="52" t="str">
        <f t="shared" si="33"/>
        <v>Sans Objet</v>
      </c>
      <c r="W82" s="52" t="str">
        <f t="shared" si="34"/>
        <v>Sans Objet</v>
      </c>
      <c r="X82" s="53" t="str">
        <f t="shared" si="23"/>
        <v>Sans Objet</v>
      </c>
      <c r="Y82" s="30"/>
    </row>
    <row r="83" spans="1:25" s="34" customFormat="1" ht="50.1" customHeight="1" thickBot="1" x14ac:dyDescent="0.25">
      <c r="A83" s="25"/>
      <c r="B83" s="5"/>
      <c r="C83" s="36"/>
      <c r="D83" s="36"/>
      <c r="E83" s="36"/>
      <c r="F83" s="36"/>
      <c r="G83" s="37"/>
      <c r="H83" s="37"/>
      <c r="I83" s="37"/>
      <c r="J83" s="36"/>
      <c r="K83" s="35"/>
      <c r="L83" s="50" t="str">
        <f t="shared" si="24"/>
        <v>Sans Objet</v>
      </c>
      <c r="M83" s="51" t="str">
        <f t="shared" si="25"/>
        <v>Sans Objet</v>
      </c>
      <c r="N83" s="52" t="str">
        <f t="shared" si="22"/>
        <v>Sans Objet</v>
      </c>
      <c r="O83" s="52" t="str">
        <f t="shared" si="26"/>
        <v>Sans Objet</v>
      </c>
      <c r="P83" s="52" t="str">
        <f t="shared" si="27"/>
        <v>Sans Objet</v>
      </c>
      <c r="Q83" s="52" t="str">
        <f t="shared" si="28"/>
        <v>Sans Objet</v>
      </c>
      <c r="R83" s="52" t="str">
        <f t="shared" si="29"/>
        <v>Sans Objet</v>
      </c>
      <c r="S83" s="52" t="str">
        <f t="shared" si="30"/>
        <v>Sans Objet</v>
      </c>
      <c r="T83" s="52" t="str">
        <f t="shared" si="31"/>
        <v>Sans Objet</v>
      </c>
      <c r="U83" s="52" t="str">
        <f t="shared" si="32"/>
        <v>Sans Objet</v>
      </c>
      <c r="V83" s="52" t="str">
        <f t="shared" si="33"/>
        <v>Sans Objet</v>
      </c>
      <c r="W83" s="52" t="str">
        <f t="shared" si="34"/>
        <v>Sans Objet</v>
      </c>
      <c r="X83" s="53" t="str">
        <f t="shared" si="23"/>
        <v>Sans Objet</v>
      </c>
      <c r="Y83" s="30"/>
    </row>
    <row r="84" spans="1:25" s="34" customFormat="1" ht="50.1" customHeight="1" thickBot="1" x14ac:dyDescent="0.25">
      <c r="A84" s="25"/>
      <c r="B84" s="5"/>
      <c r="C84" s="36"/>
      <c r="D84" s="36"/>
      <c r="E84" s="36"/>
      <c r="F84" s="36"/>
      <c r="G84" s="37"/>
      <c r="H84" s="37"/>
      <c r="I84" s="37"/>
      <c r="J84" s="36"/>
      <c r="K84" s="35"/>
      <c r="L84" s="50" t="str">
        <f t="shared" si="24"/>
        <v>Sans Objet</v>
      </c>
      <c r="M84" s="51" t="str">
        <f t="shared" si="25"/>
        <v>Sans Objet</v>
      </c>
      <c r="N84" s="52" t="str">
        <f t="shared" si="22"/>
        <v>Sans Objet</v>
      </c>
      <c r="O84" s="52" t="str">
        <f t="shared" si="26"/>
        <v>Sans Objet</v>
      </c>
      <c r="P84" s="52" t="str">
        <f t="shared" si="27"/>
        <v>Sans Objet</v>
      </c>
      <c r="Q84" s="52" t="str">
        <f t="shared" si="28"/>
        <v>Sans Objet</v>
      </c>
      <c r="R84" s="52" t="str">
        <f t="shared" si="29"/>
        <v>Sans Objet</v>
      </c>
      <c r="S84" s="52" t="str">
        <f t="shared" si="30"/>
        <v>Sans Objet</v>
      </c>
      <c r="T84" s="52" t="str">
        <f t="shared" si="31"/>
        <v>Sans Objet</v>
      </c>
      <c r="U84" s="52" t="str">
        <f t="shared" si="32"/>
        <v>Sans Objet</v>
      </c>
      <c r="V84" s="52" t="str">
        <f t="shared" si="33"/>
        <v>Sans Objet</v>
      </c>
      <c r="W84" s="52" t="str">
        <f t="shared" si="34"/>
        <v>Sans Objet</v>
      </c>
      <c r="X84" s="53" t="str">
        <f t="shared" si="23"/>
        <v>Sans Objet</v>
      </c>
      <c r="Y84" s="30"/>
    </row>
    <row r="85" spans="1:25" s="34" customFormat="1" ht="50.1" customHeight="1" thickBot="1" x14ac:dyDescent="0.25">
      <c r="A85" s="25"/>
      <c r="B85" s="5"/>
      <c r="C85" s="36"/>
      <c r="D85" s="36"/>
      <c r="E85" s="36"/>
      <c r="F85" s="36"/>
      <c r="G85" s="37"/>
      <c r="H85" s="37"/>
      <c r="I85" s="37"/>
      <c r="J85" s="36"/>
      <c r="K85" s="35"/>
      <c r="L85" s="50" t="str">
        <f t="shared" si="24"/>
        <v>Sans Objet</v>
      </c>
      <c r="M85" s="51" t="str">
        <f t="shared" si="25"/>
        <v>Sans Objet</v>
      </c>
      <c r="N85" s="52" t="str">
        <f t="shared" si="22"/>
        <v>Sans Objet</v>
      </c>
      <c r="O85" s="52" t="str">
        <f t="shared" si="26"/>
        <v>Sans Objet</v>
      </c>
      <c r="P85" s="52" t="str">
        <f t="shared" si="27"/>
        <v>Sans Objet</v>
      </c>
      <c r="Q85" s="52" t="str">
        <f t="shared" si="28"/>
        <v>Sans Objet</v>
      </c>
      <c r="R85" s="52" t="str">
        <f t="shared" si="29"/>
        <v>Sans Objet</v>
      </c>
      <c r="S85" s="52" t="str">
        <f t="shared" si="30"/>
        <v>Sans Objet</v>
      </c>
      <c r="T85" s="52" t="str">
        <f t="shared" si="31"/>
        <v>Sans Objet</v>
      </c>
      <c r="U85" s="52" t="str">
        <f t="shared" si="32"/>
        <v>Sans Objet</v>
      </c>
      <c r="V85" s="52" t="str">
        <f t="shared" si="33"/>
        <v>Sans Objet</v>
      </c>
      <c r="W85" s="52" t="str">
        <f t="shared" si="34"/>
        <v>Sans Objet</v>
      </c>
      <c r="X85" s="53" t="str">
        <f t="shared" si="23"/>
        <v>Sans Objet</v>
      </c>
      <c r="Y85" s="30"/>
    </row>
    <row r="86" spans="1:25" s="34" customFormat="1" ht="50.1" customHeight="1" thickBot="1" x14ac:dyDescent="0.25">
      <c r="A86" s="25"/>
      <c r="B86" s="5"/>
      <c r="C86" s="36"/>
      <c r="D86" s="36"/>
      <c r="E86" s="36"/>
      <c r="F86" s="36"/>
      <c r="G86" s="37"/>
      <c r="H86" s="37"/>
      <c r="I86" s="37"/>
      <c r="J86" s="36"/>
      <c r="K86" s="35"/>
      <c r="L86" s="50" t="str">
        <f t="shared" si="24"/>
        <v>Sans Objet</v>
      </c>
      <c r="M86" s="51" t="str">
        <f t="shared" si="25"/>
        <v>Sans Objet</v>
      </c>
      <c r="N86" s="52" t="str">
        <f t="shared" si="22"/>
        <v>Sans Objet</v>
      </c>
      <c r="O86" s="52" t="str">
        <f t="shared" si="26"/>
        <v>Sans Objet</v>
      </c>
      <c r="P86" s="52" t="str">
        <f t="shared" si="27"/>
        <v>Sans Objet</v>
      </c>
      <c r="Q86" s="52" t="str">
        <f t="shared" si="28"/>
        <v>Sans Objet</v>
      </c>
      <c r="R86" s="52" t="str">
        <f t="shared" si="29"/>
        <v>Sans Objet</v>
      </c>
      <c r="S86" s="52" t="str">
        <f t="shared" si="30"/>
        <v>Sans Objet</v>
      </c>
      <c r="T86" s="52" t="str">
        <f t="shared" si="31"/>
        <v>Sans Objet</v>
      </c>
      <c r="U86" s="52" t="str">
        <f t="shared" si="32"/>
        <v>Sans Objet</v>
      </c>
      <c r="V86" s="52" t="str">
        <f t="shared" si="33"/>
        <v>Sans Objet</v>
      </c>
      <c r="W86" s="52" t="str">
        <f t="shared" si="34"/>
        <v>Sans Objet</v>
      </c>
      <c r="X86" s="53" t="str">
        <f t="shared" si="23"/>
        <v>Sans Objet</v>
      </c>
      <c r="Y86" s="30"/>
    </row>
    <row r="87" spans="1:25" s="34" customFormat="1" ht="50.1" customHeight="1" thickBot="1" x14ac:dyDescent="0.25">
      <c r="A87" s="25"/>
      <c r="B87" s="5"/>
      <c r="C87" s="75"/>
      <c r="D87" s="75"/>
      <c r="E87" s="75"/>
      <c r="F87" s="75"/>
      <c r="G87" s="75"/>
      <c r="H87" s="75"/>
      <c r="I87" s="75"/>
      <c r="J87" s="75"/>
      <c r="K87" s="77"/>
      <c r="L87" s="50" t="str">
        <f t="shared" si="24"/>
        <v>Sans Objet</v>
      </c>
      <c r="M87" s="51" t="str">
        <f t="shared" si="25"/>
        <v>Sans Objet</v>
      </c>
      <c r="N87" s="52" t="str">
        <f t="shared" si="22"/>
        <v>Sans Objet</v>
      </c>
      <c r="O87" s="52" t="str">
        <f t="shared" si="26"/>
        <v>Sans Objet</v>
      </c>
      <c r="P87" s="52" t="str">
        <f t="shared" si="27"/>
        <v>Sans Objet</v>
      </c>
      <c r="Q87" s="52" t="str">
        <f t="shared" si="28"/>
        <v>Sans Objet</v>
      </c>
      <c r="R87" s="52" t="str">
        <f t="shared" si="29"/>
        <v>Sans Objet</v>
      </c>
      <c r="S87" s="52" t="str">
        <f t="shared" si="30"/>
        <v>Sans Objet</v>
      </c>
      <c r="T87" s="52" t="str">
        <f t="shared" si="31"/>
        <v>Sans Objet</v>
      </c>
      <c r="U87" s="52" t="str">
        <f t="shared" si="32"/>
        <v>Sans Objet</v>
      </c>
      <c r="V87" s="52" t="str">
        <f t="shared" si="33"/>
        <v>Sans Objet</v>
      </c>
      <c r="W87" s="52" t="str">
        <f t="shared" si="34"/>
        <v>Sans Objet</v>
      </c>
      <c r="X87" s="53" t="str">
        <f t="shared" si="23"/>
        <v>Sans Objet</v>
      </c>
      <c r="Y87" s="30"/>
    </row>
    <row r="88" spans="1:25" s="34" customFormat="1" ht="50.1" customHeight="1" thickBot="1" x14ac:dyDescent="0.25">
      <c r="A88" s="25"/>
      <c r="B88" s="5"/>
      <c r="C88" s="36"/>
      <c r="D88" s="36"/>
      <c r="E88" s="36"/>
      <c r="F88" s="36"/>
      <c r="G88" s="37"/>
      <c r="H88" s="37"/>
      <c r="I88" s="37"/>
      <c r="J88" s="36"/>
      <c r="K88" s="35"/>
      <c r="L88" s="50" t="str">
        <f t="shared" si="24"/>
        <v>Sans Objet</v>
      </c>
      <c r="M88" s="51" t="str">
        <f t="shared" si="25"/>
        <v>Sans Objet</v>
      </c>
      <c r="N88" s="52" t="str">
        <f t="shared" si="22"/>
        <v>Sans Objet</v>
      </c>
      <c r="O88" s="52" t="str">
        <f t="shared" si="26"/>
        <v>Sans Objet</v>
      </c>
      <c r="P88" s="52" t="str">
        <f t="shared" si="27"/>
        <v>Sans Objet</v>
      </c>
      <c r="Q88" s="52" t="str">
        <f t="shared" si="28"/>
        <v>Sans Objet</v>
      </c>
      <c r="R88" s="52" t="str">
        <f t="shared" si="29"/>
        <v>Sans Objet</v>
      </c>
      <c r="S88" s="52" t="str">
        <f t="shared" si="30"/>
        <v>Sans Objet</v>
      </c>
      <c r="T88" s="52" t="str">
        <f t="shared" si="31"/>
        <v>Sans Objet</v>
      </c>
      <c r="U88" s="52" t="str">
        <f t="shared" si="32"/>
        <v>Sans Objet</v>
      </c>
      <c r="V88" s="52" t="str">
        <f t="shared" si="33"/>
        <v>Sans Objet</v>
      </c>
      <c r="W88" s="52" t="str">
        <f t="shared" si="34"/>
        <v>Sans Objet</v>
      </c>
      <c r="X88" s="53" t="str">
        <f t="shared" si="23"/>
        <v>Sans Objet</v>
      </c>
      <c r="Y88" s="30"/>
    </row>
    <row r="89" spans="1:25" s="34" customFormat="1" ht="50.1" customHeight="1" thickBot="1" x14ac:dyDescent="0.25">
      <c r="A89" s="25"/>
      <c r="B89" s="5"/>
      <c r="C89" s="36"/>
      <c r="D89" s="36"/>
      <c r="E89" s="36"/>
      <c r="F89" s="36"/>
      <c r="G89" s="37"/>
      <c r="H89" s="37"/>
      <c r="I89" s="37"/>
      <c r="J89" s="36"/>
      <c r="K89" s="35"/>
      <c r="L89" s="50" t="str">
        <f t="shared" si="24"/>
        <v>Sans Objet</v>
      </c>
      <c r="M89" s="51" t="str">
        <f t="shared" si="25"/>
        <v>Sans Objet</v>
      </c>
      <c r="N89" s="52" t="str">
        <f t="shared" si="22"/>
        <v>Sans Objet</v>
      </c>
      <c r="O89" s="52" t="str">
        <f t="shared" si="26"/>
        <v>Sans Objet</v>
      </c>
      <c r="P89" s="52" t="str">
        <f t="shared" si="27"/>
        <v>Sans Objet</v>
      </c>
      <c r="Q89" s="52" t="str">
        <f t="shared" si="28"/>
        <v>Sans Objet</v>
      </c>
      <c r="R89" s="52" t="str">
        <f t="shared" si="29"/>
        <v>Sans Objet</v>
      </c>
      <c r="S89" s="52" t="str">
        <f t="shared" si="30"/>
        <v>Sans Objet</v>
      </c>
      <c r="T89" s="52" t="str">
        <f t="shared" si="31"/>
        <v>Sans Objet</v>
      </c>
      <c r="U89" s="52" t="str">
        <f t="shared" si="32"/>
        <v>Sans Objet</v>
      </c>
      <c r="V89" s="52" t="str">
        <f t="shared" si="33"/>
        <v>Sans Objet</v>
      </c>
      <c r="W89" s="52" t="str">
        <f t="shared" si="34"/>
        <v>Sans Objet</v>
      </c>
      <c r="X89" s="53" t="str">
        <f t="shared" si="23"/>
        <v>Sans Objet</v>
      </c>
      <c r="Y89" s="30"/>
    </row>
    <row r="90" spans="1:25" s="34" customFormat="1" ht="50.1" customHeight="1" thickBot="1" x14ac:dyDescent="0.25">
      <c r="A90" s="25"/>
      <c r="B90" s="5"/>
      <c r="C90" s="78"/>
      <c r="D90" s="36"/>
      <c r="E90" s="79"/>
      <c r="F90" s="79"/>
      <c r="G90" s="79"/>
      <c r="H90" s="79"/>
      <c r="I90" s="79"/>
      <c r="J90" s="79"/>
      <c r="K90" s="77"/>
      <c r="L90" s="50" t="str">
        <f t="shared" si="24"/>
        <v>Sans Objet</v>
      </c>
      <c r="M90" s="51" t="str">
        <f t="shared" si="25"/>
        <v>Sans Objet</v>
      </c>
      <c r="N90" s="52" t="str">
        <f t="shared" si="22"/>
        <v>Sans Objet</v>
      </c>
      <c r="O90" s="52" t="str">
        <f t="shared" si="26"/>
        <v>Sans Objet</v>
      </c>
      <c r="P90" s="52" t="str">
        <f t="shared" si="27"/>
        <v>Sans Objet</v>
      </c>
      <c r="Q90" s="52" t="str">
        <f t="shared" si="28"/>
        <v>Sans Objet</v>
      </c>
      <c r="R90" s="52" t="str">
        <f t="shared" si="29"/>
        <v>Sans Objet</v>
      </c>
      <c r="S90" s="52" t="str">
        <f t="shared" si="30"/>
        <v>Sans Objet</v>
      </c>
      <c r="T90" s="52" t="str">
        <f t="shared" si="31"/>
        <v>Sans Objet</v>
      </c>
      <c r="U90" s="52" t="str">
        <f t="shared" si="32"/>
        <v>Sans Objet</v>
      </c>
      <c r="V90" s="52" t="str">
        <f t="shared" si="33"/>
        <v>Sans Objet</v>
      </c>
      <c r="W90" s="52" t="str">
        <f t="shared" si="34"/>
        <v>Sans Objet</v>
      </c>
      <c r="X90" s="53" t="str">
        <f t="shared" si="23"/>
        <v>Sans Objet</v>
      </c>
      <c r="Y90" s="30"/>
    </row>
    <row r="91" spans="1:25" s="34" customFormat="1" ht="50.1" customHeight="1" thickBot="1" x14ac:dyDescent="0.25">
      <c r="A91" s="25"/>
      <c r="B91" s="5"/>
      <c r="C91" s="36"/>
      <c r="D91" s="36"/>
      <c r="E91" s="36"/>
      <c r="F91" s="36"/>
      <c r="G91" s="37"/>
      <c r="H91" s="37"/>
      <c r="I91" s="37"/>
      <c r="J91" s="36"/>
      <c r="K91" s="35"/>
      <c r="L91" s="50" t="str">
        <f t="shared" si="24"/>
        <v>Sans Objet</v>
      </c>
      <c r="M91" s="51" t="str">
        <f t="shared" si="25"/>
        <v>Sans Objet</v>
      </c>
      <c r="N91" s="52" t="str">
        <f t="shared" si="22"/>
        <v>Sans Objet</v>
      </c>
      <c r="O91" s="52" t="str">
        <f t="shared" si="26"/>
        <v>Sans Objet</v>
      </c>
      <c r="P91" s="52" t="str">
        <f t="shared" si="27"/>
        <v>Sans Objet</v>
      </c>
      <c r="Q91" s="52" t="str">
        <f t="shared" si="28"/>
        <v>Sans Objet</v>
      </c>
      <c r="R91" s="52" t="str">
        <f t="shared" si="29"/>
        <v>Sans Objet</v>
      </c>
      <c r="S91" s="52" t="str">
        <f t="shared" si="30"/>
        <v>Sans Objet</v>
      </c>
      <c r="T91" s="52" t="str">
        <f t="shared" si="31"/>
        <v>Sans Objet</v>
      </c>
      <c r="U91" s="52" t="str">
        <f t="shared" si="32"/>
        <v>Sans Objet</v>
      </c>
      <c r="V91" s="52" t="str">
        <f t="shared" si="33"/>
        <v>Sans Objet</v>
      </c>
      <c r="W91" s="52" t="str">
        <f t="shared" si="34"/>
        <v>Sans Objet</v>
      </c>
      <c r="X91" s="53" t="str">
        <f t="shared" si="23"/>
        <v>Sans Objet</v>
      </c>
      <c r="Y91" s="30"/>
    </row>
    <row r="92" spans="1:25" s="34" customFormat="1" ht="50.1" customHeight="1" thickBot="1" x14ac:dyDescent="0.25">
      <c r="A92" s="25"/>
      <c r="B92" s="5"/>
      <c r="C92" s="36"/>
      <c r="D92" s="36"/>
      <c r="E92" s="36"/>
      <c r="F92" s="36"/>
      <c r="G92" s="37"/>
      <c r="H92" s="37"/>
      <c r="I92" s="37"/>
      <c r="J92" s="36"/>
      <c r="K92" s="77"/>
      <c r="L92" s="50" t="str">
        <f t="shared" si="24"/>
        <v>Sans Objet</v>
      </c>
      <c r="M92" s="51" t="str">
        <f t="shared" si="25"/>
        <v>Sans Objet</v>
      </c>
      <c r="N92" s="52" t="str">
        <f t="shared" si="22"/>
        <v>Sans Objet</v>
      </c>
      <c r="O92" s="52" t="str">
        <f t="shared" si="26"/>
        <v>Sans Objet</v>
      </c>
      <c r="P92" s="52" t="str">
        <f t="shared" si="27"/>
        <v>Sans Objet</v>
      </c>
      <c r="Q92" s="52" t="str">
        <f t="shared" si="28"/>
        <v>Sans Objet</v>
      </c>
      <c r="R92" s="52" t="str">
        <f t="shared" si="29"/>
        <v>Sans Objet</v>
      </c>
      <c r="S92" s="52" t="str">
        <f t="shared" si="30"/>
        <v>Sans Objet</v>
      </c>
      <c r="T92" s="52" t="str">
        <f t="shared" si="31"/>
        <v>Sans Objet</v>
      </c>
      <c r="U92" s="52" t="str">
        <f t="shared" si="32"/>
        <v>Sans Objet</v>
      </c>
      <c r="V92" s="52" t="str">
        <f t="shared" si="33"/>
        <v>Sans Objet</v>
      </c>
      <c r="W92" s="52" t="str">
        <f t="shared" si="34"/>
        <v>Sans Objet</v>
      </c>
      <c r="X92" s="53" t="str">
        <f t="shared" si="23"/>
        <v>Sans Objet</v>
      </c>
      <c r="Y92" s="30"/>
    </row>
    <row r="93" spans="1:25" s="34" customFormat="1" ht="50.1" customHeight="1" thickBot="1" x14ac:dyDescent="0.25">
      <c r="A93" s="25"/>
      <c r="B93" s="5"/>
      <c r="C93" s="36"/>
      <c r="D93" s="36"/>
      <c r="E93" s="36"/>
      <c r="F93" s="36"/>
      <c r="G93" s="37"/>
      <c r="H93" s="37"/>
      <c r="I93" s="37"/>
      <c r="J93" s="36"/>
      <c r="K93" s="77"/>
      <c r="L93" s="50" t="str">
        <f t="shared" si="24"/>
        <v>Sans Objet</v>
      </c>
      <c r="M93" s="51" t="str">
        <f t="shared" si="25"/>
        <v>Sans Objet</v>
      </c>
      <c r="N93" s="52" t="str">
        <f t="shared" si="22"/>
        <v>Sans Objet</v>
      </c>
      <c r="O93" s="52" t="str">
        <f t="shared" si="26"/>
        <v>Sans Objet</v>
      </c>
      <c r="P93" s="52" t="str">
        <f t="shared" si="27"/>
        <v>Sans Objet</v>
      </c>
      <c r="Q93" s="52" t="str">
        <f t="shared" si="28"/>
        <v>Sans Objet</v>
      </c>
      <c r="R93" s="52" t="str">
        <f t="shared" si="29"/>
        <v>Sans Objet</v>
      </c>
      <c r="S93" s="52" t="str">
        <f t="shared" si="30"/>
        <v>Sans Objet</v>
      </c>
      <c r="T93" s="52" t="str">
        <f t="shared" si="31"/>
        <v>Sans Objet</v>
      </c>
      <c r="U93" s="52" t="str">
        <f t="shared" si="32"/>
        <v>Sans Objet</v>
      </c>
      <c r="V93" s="52" t="str">
        <f t="shared" si="33"/>
        <v>Sans Objet</v>
      </c>
      <c r="W93" s="52" t="str">
        <f t="shared" si="34"/>
        <v>Sans Objet</v>
      </c>
      <c r="X93" s="53" t="str">
        <f t="shared" si="23"/>
        <v>Sans Objet</v>
      </c>
      <c r="Y93" s="30"/>
    </row>
    <row r="94" spans="1:25" s="34" customFormat="1" ht="50.1" customHeight="1" thickBot="1" x14ac:dyDescent="0.25">
      <c r="A94" s="25"/>
      <c r="B94" s="5"/>
      <c r="C94" s="36"/>
      <c r="D94" s="36"/>
      <c r="E94" s="36"/>
      <c r="F94" s="36"/>
      <c r="G94" s="37"/>
      <c r="H94" s="37"/>
      <c r="I94" s="37"/>
      <c r="J94" s="36"/>
      <c r="K94" s="35"/>
      <c r="L94" s="50" t="str">
        <f t="shared" si="24"/>
        <v>Sans Objet</v>
      </c>
      <c r="M94" s="51" t="str">
        <f t="shared" si="25"/>
        <v>Sans Objet</v>
      </c>
      <c r="N94" s="52" t="str">
        <f t="shared" si="22"/>
        <v>Sans Objet</v>
      </c>
      <c r="O94" s="52" t="str">
        <f t="shared" si="26"/>
        <v>Sans Objet</v>
      </c>
      <c r="P94" s="52" t="str">
        <f t="shared" si="27"/>
        <v>Sans Objet</v>
      </c>
      <c r="Q94" s="52" t="str">
        <f t="shared" si="28"/>
        <v>Sans Objet</v>
      </c>
      <c r="R94" s="52" t="str">
        <f t="shared" si="29"/>
        <v>Sans Objet</v>
      </c>
      <c r="S94" s="52" t="str">
        <f t="shared" si="30"/>
        <v>Sans Objet</v>
      </c>
      <c r="T94" s="52" t="str">
        <f t="shared" si="31"/>
        <v>Sans Objet</v>
      </c>
      <c r="U94" s="52" t="str">
        <f t="shared" si="32"/>
        <v>Sans Objet</v>
      </c>
      <c r="V94" s="52" t="str">
        <f t="shared" si="33"/>
        <v>Sans Objet</v>
      </c>
      <c r="W94" s="52" t="str">
        <f t="shared" si="34"/>
        <v>Sans Objet</v>
      </c>
      <c r="X94" s="53" t="str">
        <f t="shared" si="23"/>
        <v>Sans Objet</v>
      </c>
      <c r="Y94" s="30"/>
    </row>
    <row r="95" spans="1:25" s="34" customFormat="1" ht="50.1" customHeight="1" thickBot="1" x14ac:dyDescent="0.25">
      <c r="A95" s="27"/>
      <c r="B95" s="41"/>
      <c r="C95" s="38"/>
      <c r="D95" s="36"/>
      <c r="E95" s="38"/>
      <c r="F95" s="38"/>
      <c r="G95" s="39"/>
      <c r="H95" s="39"/>
      <c r="I95" s="39"/>
      <c r="J95" s="38"/>
      <c r="K95" s="42"/>
      <c r="L95" s="50" t="str">
        <f t="shared" si="24"/>
        <v>Sans Objet</v>
      </c>
      <c r="M95" s="51" t="str">
        <f t="shared" si="25"/>
        <v>Sans Objet</v>
      </c>
      <c r="N95" s="52" t="str">
        <f t="shared" si="22"/>
        <v>Sans Objet</v>
      </c>
      <c r="O95" s="52" t="str">
        <f t="shared" si="26"/>
        <v>Sans Objet</v>
      </c>
      <c r="P95" s="52" t="str">
        <f t="shared" si="27"/>
        <v>Sans Objet</v>
      </c>
      <c r="Q95" s="52" t="str">
        <f t="shared" si="28"/>
        <v>Sans Objet</v>
      </c>
      <c r="R95" s="52" t="str">
        <f t="shared" si="29"/>
        <v>Sans Objet</v>
      </c>
      <c r="S95" s="52" t="str">
        <f t="shared" si="30"/>
        <v>Sans Objet</v>
      </c>
      <c r="T95" s="52" t="str">
        <f t="shared" si="31"/>
        <v>Sans Objet</v>
      </c>
      <c r="U95" s="52" t="str">
        <f t="shared" si="32"/>
        <v>Sans Objet</v>
      </c>
      <c r="V95" s="52" t="str">
        <f t="shared" si="33"/>
        <v>Sans Objet</v>
      </c>
      <c r="W95" s="52" t="str">
        <f t="shared" si="34"/>
        <v>Sans Objet</v>
      </c>
      <c r="X95" s="53" t="str">
        <f t="shared" si="23"/>
        <v>Sans Objet</v>
      </c>
      <c r="Y95" s="30"/>
    </row>
    <row r="96" spans="1:25" s="34" customFormat="1" ht="50.1" customHeight="1" thickBot="1" x14ac:dyDescent="0.25">
      <c r="A96" s="25"/>
      <c r="B96" s="5"/>
      <c r="C96" s="36"/>
      <c r="D96" s="36"/>
      <c r="E96" s="36"/>
      <c r="F96" s="36"/>
      <c r="G96" s="37"/>
      <c r="H96" s="37"/>
      <c r="I96" s="37"/>
      <c r="J96" s="36"/>
      <c r="K96" s="35"/>
      <c r="L96" s="50" t="str">
        <f t="shared" si="24"/>
        <v>Sans Objet</v>
      </c>
      <c r="M96" s="51" t="str">
        <f t="shared" si="25"/>
        <v>Sans Objet</v>
      </c>
      <c r="N96" s="52" t="str">
        <f t="shared" si="22"/>
        <v>Sans Objet</v>
      </c>
      <c r="O96" s="52" t="str">
        <f t="shared" si="26"/>
        <v>Sans Objet</v>
      </c>
      <c r="P96" s="52" t="str">
        <f t="shared" si="27"/>
        <v>Sans Objet</v>
      </c>
      <c r="Q96" s="52" t="str">
        <f t="shared" si="28"/>
        <v>Sans Objet</v>
      </c>
      <c r="R96" s="52" t="str">
        <f t="shared" si="29"/>
        <v>Sans Objet</v>
      </c>
      <c r="S96" s="52" t="str">
        <f t="shared" si="30"/>
        <v>Sans Objet</v>
      </c>
      <c r="T96" s="52" t="str">
        <f t="shared" si="31"/>
        <v>Sans Objet</v>
      </c>
      <c r="U96" s="52" t="str">
        <f t="shared" si="32"/>
        <v>Sans Objet</v>
      </c>
      <c r="V96" s="52" t="str">
        <f t="shared" si="33"/>
        <v>Sans Objet</v>
      </c>
      <c r="W96" s="52" t="str">
        <f t="shared" si="34"/>
        <v>Sans Objet</v>
      </c>
      <c r="X96" s="53" t="str">
        <f t="shared" si="23"/>
        <v>Sans Objet</v>
      </c>
      <c r="Y96" s="30"/>
    </row>
    <row r="97" spans="1:25" s="34" customFormat="1" ht="50.1" customHeight="1" thickBot="1" x14ac:dyDescent="0.25">
      <c r="A97" s="25"/>
      <c r="B97" s="5"/>
      <c r="C97" s="36"/>
      <c r="D97" s="36"/>
      <c r="E97" s="36"/>
      <c r="F97" s="36"/>
      <c r="G97" s="37"/>
      <c r="H97" s="37"/>
      <c r="I97" s="37"/>
      <c r="J97" s="36"/>
      <c r="K97" s="77"/>
      <c r="L97" s="50" t="str">
        <f t="shared" si="24"/>
        <v>Sans Objet</v>
      </c>
      <c r="M97" s="51" t="str">
        <f t="shared" si="25"/>
        <v>Sans Objet</v>
      </c>
      <c r="N97" s="52" t="str">
        <f t="shared" si="22"/>
        <v>Sans Objet</v>
      </c>
      <c r="O97" s="52" t="str">
        <f t="shared" si="26"/>
        <v>Sans Objet</v>
      </c>
      <c r="P97" s="52" t="str">
        <f t="shared" si="27"/>
        <v>Sans Objet</v>
      </c>
      <c r="Q97" s="52" t="str">
        <f t="shared" si="28"/>
        <v>Sans Objet</v>
      </c>
      <c r="R97" s="52" t="str">
        <f t="shared" si="29"/>
        <v>Sans Objet</v>
      </c>
      <c r="S97" s="52" t="str">
        <f t="shared" si="30"/>
        <v>Sans Objet</v>
      </c>
      <c r="T97" s="52" t="str">
        <f t="shared" si="31"/>
        <v>Sans Objet</v>
      </c>
      <c r="U97" s="52" t="str">
        <f t="shared" si="32"/>
        <v>Sans Objet</v>
      </c>
      <c r="V97" s="52" t="str">
        <f t="shared" si="33"/>
        <v>Sans Objet</v>
      </c>
      <c r="W97" s="52" t="str">
        <f t="shared" si="34"/>
        <v>Sans Objet</v>
      </c>
      <c r="X97" s="53" t="str">
        <f t="shared" si="23"/>
        <v>Sans Objet</v>
      </c>
      <c r="Y97" s="30"/>
    </row>
    <row r="98" spans="1:25" s="34" customFormat="1" ht="50.1" customHeight="1" thickBot="1" x14ac:dyDescent="0.25">
      <c r="A98" s="25"/>
      <c r="B98" s="5"/>
      <c r="C98" s="36"/>
      <c r="D98" s="36"/>
      <c r="E98" s="36"/>
      <c r="F98" s="36"/>
      <c r="G98" s="37"/>
      <c r="H98" s="37"/>
      <c r="I98" s="37"/>
      <c r="J98" s="36"/>
      <c r="K98" s="77"/>
      <c r="L98" s="50" t="str">
        <f t="shared" si="24"/>
        <v>Sans Objet</v>
      </c>
      <c r="M98" s="51" t="str">
        <f t="shared" si="25"/>
        <v>Sans Objet</v>
      </c>
      <c r="N98" s="52" t="str">
        <f t="shared" si="22"/>
        <v>Sans Objet</v>
      </c>
      <c r="O98" s="52" t="str">
        <f t="shared" si="26"/>
        <v>Sans Objet</v>
      </c>
      <c r="P98" s="52" t="str">
        <f t="shared" si="27"/>
        <v>Sans Objet</v>
      </c>
      <c r="Q98" s="52" t="str">
        <f t="shared" si="28"/>
        <v>Sans Objet</v>
      </c>
      <c r="R98" s="52" t="str">
        <f t="shared" si="29"/>
        <v>Sans Objet</v>
      </c>
      <c r="S98" s="52" t="str">
        <f t="shared" si="30"/>
        <v>Sans Objet</v>
      </c>
      <c r="T98" s="52" t="str">
        <f t="shared" si="31"/>
        <v>Sans Objet</v>
      </c>
      <c r="U98" s="52" t="str">
        <f t="shared" si="32"/>
        <v>Sans Objet</v>
      </c>
      <c r="V98" s="52" t="str">
        <f t="shared" si="33"/>
        <v>Sans Objet</v>
      </c>
      <c r="W98" s="52" t="str">
        <f t="shared" si="34"/>
        <v>Sans Objet</v>
      </c>
      <c r="X98" s="53" t="str">
        <f t="shared" si="23"/>
        <v>Sans Objet</v>
      </c>
      <c r="Y98" s="30"/>
    </row>
    <row r="99" spans="1:25" s="34" customFormat="1" ht="50.1" customHeight="1" thickBot="1" x14ac:dyDescent="0.25">
      <c r="A99" s="25"/>
      <c r="B99" s="5"/>
      <c r="C99" s="36"/>
      <c r="D99" s="36"/>
      <c r="E99" s="40"/>
      <c r="F99" s="36"/>
      <c r="G99" s="37"/>
      <c r="H99" s="37"/>
      <c r="I99" s="37"/>
      <c r="J99" s="36"/>
      <c r="K99" s="35"/>
      <c r="L99" s="50" t="str">
        <f t="shared" si="24"/>
        <v>Sans Objet</v>
      </c>
      <c r="M99" s="51" t="str">
        <f t="shared" si="25"/>
        <v>Sans Objet</v>
      </c>
      <c r="N99" s="52" t="str">
        <f t="shared" si="22"/>
        <v>Sans Objet</v>
      </c>
      <c r="O99" s="52" t="str">
        <f t="shared" si="26"/>
        <v>Sans Objet</v>
      </c>
      <c r="P99" s="52" t="str">
        <f t="shared" si="27"/>
        <v>Sans Objet</v>
      </c>
      <c r="Q99" s="52" t="str">
        <f t="shared" si="28"/>
        <v>Sans Objet</v>
      </c>
      <c r="R99" s="52" t="str">
        <f t="shared" si="29"/>
        <v>Sans Objet</v>
      </c>
      <c r="S99" s="52" t="str">
        <f t="shared" si="30"/>
        <v>Sans Objet</v>
      </c>
      <c r="T99" s="52" t="str">
        <f t="shared" si="31"/>
        <v>Sans Objet</v>
      </c>
      <c r="U99" s="52" t="str">
        <f t="shared" si="32"/>
        <v>Sans Objet</v>
      </c>
      <c r="V99" s="52" t="str">
        <f t="shared" si="33"/>
        <v>Sans Objet</v>
      </c>
      <c r="W99" s="52" t="str">
        <f t="shared" si="34"/>
        <v>Sans Objet</v>
      </c>
      <c r="X99" s="53" t="str">
        <f t="shared" si="23"/>
        <v>Sans Objet</v>
      </c>
      <c r="Y99" s="30"/>
    </row>
    <row r="100" spans="1:25" s="34" customFormat="1" ht="50.1" customHeight="1" thickBot="1" x14ac:dyDescent="0.25">
      <c r="A100" s="25"/>
      <c r="B100" s="5"/>
      <c r="C100" s="36"/>
      <c r="D100" s="36"/>
      <c r="E100" s="36"/>
      <c r="F100" s="36"/>
      <c r="G100" s="37"/>
      <c r="H100" s="37"/>
      <c r="I100" s="37"/>
      <c r="J100" s="36"/>
      <c r="K100" s="35"/>
      <c r="L100" s="50" t="str">
        <f t="shared" si="24"/>
        <v>Sans Objet</v>
      </c>
      <c r="M100" s="51" t="str">
        <f t="shared" si="25"/>
        <v>Sans Objet</v>
      </c>
      <c r="N100" s="52" t="str">
        <f t="shared" si="22"/>
        <v>Sans Objet</v>
      </c>
      <c r="O100" s="52" t="str">
        <f t="shared" si="26"/>
        <v>Sans Objet</v>
      </c>
      <c r="P100" s="52" t="str">
        <f t="shared" si="27"/>
        <v>Sans Objet</v>
      </c>
      <c r="Q100" s="52" t="str">
        <f t="shared" si="28"/>
        <v>Sans Objet</v>
      </c>
      <c r="R100" s="52" t="str">
        <f t="shared" si="29"/>
        <v>Sans Objet</v>
      </c>
      <c r="S100" s="52" t="str">
        <f t="shared" si="30"/>
        <v>Sans Objet</v>
      </c>
      <c r="T100" s="52" t="str">
        <f t="shared" si="31"/>
        <v>Sans Objet</v>
      </c>
      <c r="U100" s="52" t="str">
        <f t="shared" si="32"/>
        <v>Sans Objet</v>
      </c>
      <c r="V100" s="52" t="str">
        <f t="shared" si="33"/>
        <v>Sans Objet</v>
      </c>
      <c r="W100" s="52" t="str">
        <f t="shared" si="34"/>
        <v>Sans Objet</v>
      </c>
      <c r="X100" s="53" t="str">
        <f t="shared" si="23"/>
        <v>Sans Objet</v>
      </c>
      <c r="Y100" s="30"/>
    </row>
    <row r="101" spans="1:25" s="34" customFormat="1" ht="50.1" customHeight="1" thickBot="1" x14ac:dyDescent="0.25">
      <c r="A101" s="25"/>
      <c r="B101" s="5"/>
      <c r="C101" s="36"/>
      <c r="D101" s="36"/>
      <c r="E101" s="36"/>
      <c r="F101" s="36"/>
      <c r="G101" s="37"/>
      <c r="H101" s="37"/>
      <c r="I101" s="37"/>
      <c r="J101" s="36"/>
      <c r="K101" s="35"/>
      <c r="L101" s="50" t="str">
        <f t="shared" si="24"/>
        <v>Sans Objet</v>
      </c>
      <c r="M101" s="51" t="str">
        <f t="shared" si="25"/>
        <v>Sans Objet</v>
      </c>
      <c r="N101" s="52" t="str">
        <f t="shared" si="22"/>
        <v>Sans Objet</v>
      </c>
      <c r="O101" s="52" t="str">
        <f t="shared" si="26"/>
        <v>Sans Objet</v>
      </c>
      <c r="P101" s="52" t="str">
        <f t="shared" si="27"/>
        <v>Sans Objet</v>
      </c>
      <c r="Q101" s="52" t="str">
        <f t="shared" si="28"/>
        <v>Sans Objet</v>
      </c>
      <c r="R101" s="52" t="str">
        <f t="shared" si="29"/>
        <v>Sans Objet</v>
      </c>
      <c r="S101" s="52" t="str">
        <f t="shared" si="30"/>
        <v>Sans Objet</v>
      </c>
      <c r="T101" s="52" t="str">
        <f t="shared" si="31"/>
        <v>Sans Objet</v>
      </c>
      <c r="U101" s="52" t="str">
        <f t="shared" si="32"/>
        <v>Sans Objet</v>
      </c>
      <c r="V101" s="52" t="str">
        <f t="shared" si="33"/>
        <v>Sans Objet</v>
      </c>
      <c r="W101" s="52" t="str">
        <f t="shared" si="34"/>
        <v>Sans Objet</v>
      </c>
      <c r="X101" s="53" t="str">
        <f t="shared" si="23"/>
        <v>Sans Objet</v>
      </c>
      <c r="Y101" s="30"/>
    </row>
    <row r="102" spans="1:25" s="34" customFormat="1" ht="50.1" customHeight="1" thickBot="1" x14ac:dyDescent="0.25">
      <c r="A102" s="25"/>
      <c r="B102" s="5"/>
      <c r="C102" s="36"/>
      <c r="D102" s="36"/>
      <c r="E102" s="36"/>
      <c r="F102" s="36"/>
      <c r="G102" s="37"/>
      <c r="H102" s="37"/>
      <c r="I102" s="37"/>
      <c r="J102" s="36"/>
      <c r="K102" s="35"/>
      <c r="L102" s="50" t="str">
        <f t="shared" si="24"/>
        <v>Sans Objet</v>
      </c>
      <c r="M102" s="51" t="str">
        <f t="shared" si="25"/>
        <v>Sans Objet</v>
      </c>
      <c r="N102" s="52" t="str">
        <f t="shared" si="22"/>
        <v>Sans Objet</v>
      </c>
      <c r="O102" s="52" t="str">
        <f t="shared" si="26"/>
        <v>Sans Objet</v>
      </c>
      <c r="P102" s="52" t="str">
        <f t="shared" si="27"/>
        <v>Sans Objet</v>
      </c>
      <c r="Q102" s="52" t="str">
        <f t="shared" si="28"/>
        <v>Sans Objet</v>
      </c>
      <c r="R102" s="52" t="str">
        <f t="shared" si="29"/>
        <v>Sans Objet</v>
      </c>
      <c r="S102" s="52" t="str">
        <f t="shared" si="30"/>
        <v>Sans Objet</v>
      </c>
      <c r="T102" s="52" t="str">
        <f t="shared" si="31"/>
        <v>Sans Objet</v>
      </c>
      <c r="U102" s="52" t="str">
        <f t="shared" si="32"/>
        <v>Sans Objet</v>
      </c>
      <c r="V102" s="52" t="str">
        <f t="shared" si="33"/>
        <v>Sans Objet</v>
      </c>
      <c r="W102" s="52" t="str">
        <f t="shared" si="34"/>
        <v>Sans Objet</v>
      </c>
      <c r="X102" s="53" t="str">
        <f t="shared" si="23"/>
        <v>Sans Objet</v>
      </c>
      <c r="Y102" s="30"/>
    </row>
    <row r="103" spans="1:25" s="34" customFormat="1" ht="50.1" customHeight="1" thickBot="1" x14ac:dyDescent="0.25">
      <c r="A103" s="25"/>
      <c r="B103" s="5"/>
      <c r="C103" s="36"/>
      <c r="D103" s="36"/>
      <c r="E103" s="36"/>
      <c r="F103" s="36"/>
      <c r="G103" s="37"/>
      <c r="H103" s="37"/>
      <c r="I103" s="37"/>
      <c r="J103" s="36"/>
      <c r="K103" s="77"/>
      <c r="L103" s="50" t="str">
        <f t="shared" si="24"/>
        <v>Sans Objet</v>
      </c>
      <c r="M103" s="51" t="str">
        <f t="shared" si="25"/>
        <v>Sans Objet</v>
      </c>
      <c r="N103" s="52" t="str">
        <f t="shared" si="22"/>
        <v>Sans Objet</v>
      </c>
      <c r="O103" s="52" t="str">
        <f t="shared" si="26"/>
        <v>Sans Objet</v>
      </c>
      <c r="P103" s="52" t="str">
        <f t="shared" si="27"/>
        <v>Sans Objet</v>
      </c>
      <c r="Q103" s="52" t="str">
        <f t="shared" si="28"/>
        <v>Sans Objet</v>
      </c>
      <c r="R103" s="52" t="str">
        <f t="shared" si="29"/>
        <v>Sans Objet</v>
      </c>
      <c r="S103" s="52" t="str">
        <f t="shared" si="30"/>
        <v>Sans Objet</v>
      </c>
      <c r="T103" s="52" t="str">
        <f t="shared" si="31"/>
        <v>Sans Objet</v>
      </c>
      <c r="U103" s="52" t="str">
        <f t="shared" si="32"/>
        <v>Sans Objet</v>
      </c>
      <c r="V103" s="52" t="str">
        <f t="shared" si="33"/>
        <v>Sans Objet</v>
      </c>
      <c r="W103" s="52" t="str">
        <f t="shared" si="34"/>
        <v>Sans Objet</v>
      </c>
      <c r="X103" s="53" t="str">
        <f t="shared" si="23"/>
        <v>Sans Objet</v>
      </c>
      <c r="Y103" s="30"/>
    </row>
    <row r="104" spans="1:25" s="34" customFormat="1" ht="50.1" customHeight="1" thickBot="1" x14ac:dyDescent="0.25">
      <c r="A104" s="25"/>
      <c r="B104" s="5"/>
      <c r="C104" s="36"/>
      <c r="D104" s="36"/>
      <c r="E104" s="36"/>
      <c r="F104" s="36"/>
      <c r="G104" s="37"/>
      <c r="H104" s="37"/>
      <c r="I104" s="37"/>
      <c r="J104" s="36"/>
      <c r="K104" s="35"/>
      <c r="L104" s="50" t="str">
        <f t="shared" si="24"/>
        <v>Sans Objet</v>
      </c>
      <c r="M104" s="51" t="str">
        <f t="shared" si="25"/>
        <v>Sans Objet</v>
      </c>
      <c r="N104" s="52" t="str">
        <f t="shared" si="22"/>
        <v>Sans Objet</v>
      </c>
      <c r="O104" s="52" t="str">
        <f t="shared" si="26"/>
        <v>Sans Objet</v>
      </c>
      <c r="P104" s="52" t="str">
        <f t="shared" si="27"/>
        <v>Sans Objet</v>
      </c>
      <c r="Q104" s="52" t="str">
        <f t="shared" si="28"/>
        <v>Sans Objet</v>
      </c>
      <c r="R104" s="52" t="str">
        <f t="shared" si="29"/>
        <v>Sans Objet</v>
      </c>
      <c r="S104" s="52" t="str">
        <f t="shared" si="30"/>
        <v>Sans Objet</v>
      </c>
      <c r="T104" s="52" t="str">
        <f t="shared" si="31"/>
        <v>Sans Objet</v>
      </c>
      <c r="U104" s="52" t="str">
        <f t="shared" si="32"/>
        <v>Sans Objet</v>
      </c>
      <c r="V104" s="52" t="str">
        <f t="shared" si="33"/>
        <v>Sans Objet</v>
      </c>
      <c r="W104" s="52" t="str">
        <f t="shared" si="34"/>
        <v>Sans Objet</v>
      </c>
      <c r="X104" s="53" t="str">
        <f t="shared" si="23"/>
        <v>Sans Objet</v>
      </c>
      <c r="Y104" s="30"/>
    </row>
    <row r="105" spans="1:25" s="34" customFormat="1" ht="50.1" customHeight="1" thickBot="1" x14ac:dyDescent="0.25">
      <c r="A105" s="25"/>
      <c r="B105" s="5"/>
      <c r="C105" s="36"/>
      <c r="D105" s="36"/>
      <c r="E105" s="36"/>
      <c r="F105" s="36"/>
      <c r="G105" s="37"/>
      <c r="H105" s="37"/>
      <c r="I105" s="37"/>
      <c r="J105" s="36"/>
      <c r="K105" s="35"/>
      <c r="L105" s="50" t="str">
        <f t="shared" si="24"/>
        <v>Sans Objet</v>
      </c>
      <c r="M105" s="51" t="str">
        <f t="shared" si="25"/>
        <v>Sans Objet</v>
      </c>
      <c r="N105" s="52" t="str">
        <f t="shared" si="22"/>
        <v>Sans Objet</v>
      </c>
      <c r="O105" s="52" t="str">
        <f t="shared" si="26"/>
        <v>Sans Objet</v>
      </c>
      <c r="P105" s="52" t="str">
        <f t="shared" si="27"/>
        <v>Sans Objet</v>
      </c>
      <c r="Q105" s="52" t="str">
        <f t="shared" si="28"/>
        <v>Sans Objet</v>
      </c>
      <c r="R105" s="52" t="str">
        <f t="shared" si="29"/>
        <v>Sans Objet</v>
      </c>
      <c r="S105" s="52" t="str">
        <f t="shared" si="30"/>
        <v>Sans Objet</v>
      </c>
      <c r="T105" s="52" t="str">
        <f t="shared" si="31"/>
        <v>Sans Objet</v>
      </c>
      <c r="U105" s="52" t="str">
        <f t="shared" si="32"/>
        <v>Sans Objet</v>
      </c>
      <c r="V105" s="52" t="str">
        <f t="shared" si="33"/>
        <v>Sans Objet</v>
      </c>
      <c r="W105" s="52" t="str">
        <f t="shared" si="34"/>
        <v>Sans Objet</v>
      </c>
      <c r="X105" s="53" t="str">
        <f t="shared" si="23"/>
        <v>Sans Objet</v>
      </c>
      <c r="Y105" s="30"/>
    </row>
    <row r="106" spans="1:25" ht="13.5" thickBot="1" x14ac:dyDescent="0.25">
      <c r="A106" s="25"/>
      <c r="B106" s="5"/>
      <c r="C106" s="36"/>
      <c r="D106" s="36"/>
      <c r="E106" s="36"/>
      <c r="F106" s="36"/>
      <c r="G106" s="37"/>
      <c r="H106" s="37"/>
      <c r="I106" s="37"/>
      <c r="J106" s="36"/>
      <c r="K106" s="77"/>
    </row>
  </sheetData>
  <sheetProtection insertRows="0" deleteRows="0" sort="0" autoFilter="0"/>
  <autoFilter ref="A2:AJ105"/>
  <mergeCells count="3">
    <mergeCell ref="B1:K1"/>
    <mergeCell ref="L1:M1"/>
    <mergeCell ref="N1:X1"/>
  </mergeCells>
  <phoneticPr fontId="1" type="noConversion"/>
  <conditionalFormatting sqref="L44:X44 L4:X4 L7:X7 L47:X48 L10:X15 L37:X41 L17:X26 L50:X105 L28:X33">
    <cfRule type="cellIs" dxfId="41" priority="117" stopIfTrue="1" operator="equal">
      <formula>"Sans Objet"</formula>
    </cfRule>
    <cfRule type="cellIs" dxfId="40" priority="118" stopIfTrue="1" operator="lessThan">
      <formula>$A$1</formula>
    </cfRule>
    <cfRule type="cellIs" dxfId="39" priority="119" stopIfTrue="1" operator="greaterThan">
      <formula>$A$1</formula>
    </cfRule>
  </conditionalFormatting>
  <conditionalFormatting sqref="L42:X43">
    <cfRule type="cellIs" dxfId="38" priority="46" stopIfTrue="1" operator="equal">
      <formula>"Sans Objet"</formula>
    </cfRule>
    <cfRule type="cellIs" dxfId="37" priority="47" stopIfTrue="1" operator="lessThan">
      <formula>$A$1</formula>
    </cfRule>
    <cfRule type="cellIs" dxfId="36" priority="48" stopIfTrue="1" operator="greaterThan">
      <formula>$A$1</formula>
    </cfRule>
  </conditionalFormatting>
  <conditionalFormatting sqref="L3:X3">
    <cfRule type="cellIs" dxfId="35" priority="40" stopIfTrue="1" operator="equal">
      <formula>"Sans Objet"</formula>
    </cfRule>
    <cfRule type="cellIs" dxfId="34" priority="41" stopIfTrue="1" operator="lessThan">
      <formula>$A$1</formula>
    </cfRule>
    <cfRule type="cellIs" dxfId="33" priority="42" stopIfTrue="1" operator="greaterThan">
      <formula>$A$1</formula>
    </cfRule>
  </conditionalFormatting>
  <conditionalFormatting sqref="L5:X6">
    <cfRule type="cellIs" dxfId="32" priority="37" stopIfTrue="1" operator="equal">
      <formula>"Sans Objet"</formula>
    </cfRule>
    <cfRule type="cellIs" dxfId="31" priority="38" stopIfTrue="1" operator="lessThan">
      <formula>$A$1</formula>
    </cfRule>
    <cfRule type="cellIs" dxfId="30" priority="39" stopIfTrue="1" operator="greaterThan">
      <formula>$A$1</formula>
    </cfRule>
  </conditionalFormatting>
  <conditionalFormatting sqref="N9:X9">
    <cfRule type="cellIs" dxfId="29" priority="34" stopIfTrue="1" operator="equal">
      <formula>"Sans Objet"</formula>
    </cfRule>
    <cfRule type="cellIs" dxfId="28" priority="35" stopIfTrue="1" operator="lessThan">
      <formula>$A$1</formula>
    </cfRule>
    <cfRule type="cellIs" dxfId="27" priority="36" stopIfTrue="1" operator="greaterThan">
      <formula>$A$1</formula>
    </cfRule>
  </conditionalFormatting>
  <conditionalFormatting sqref="L8:X8 L9:M9">
    <cfRule type="cellIs" dxfId="26" priority="31" stopIfTrue="1" operator="equal">
      <formula>"Sans Objet"</formula>
    </cfRule>
    <cfRule type="cellIs" dxfId="25" priority="32" stopIfTrue="1" operator="lessThan">
      <formula>$A$1</formula>
    </cfRule>
    <cfRule type="cellIs" dxfId="24" priority="33" stopIfTrue="1" operator="greaterThan">
      <formula>$A$1</formula>
    </cfRule>
  </conditionalFormatting>
  <conditionalFormatting sqref="L16:X16">
    <cfRule type="cellIs" dxfId="23" priority="28" stopIfTrue="1" operator="equal">
      <formula>"Sans Objet"</formula>
    </cfRule>
    <cfRule type="cellIs" dxfId="22" priority="29" stopIfTrue="1" operator="lessThan">
      <formula>$A$1</formula>
    </cfRule>
    <cfRule type="cellIs" dxfId="21" priority="30" stopIfTrue="1" operator="greaterThan">
      <formula>$A$1</formula>
    </cfRule>
  </conditionalFormatting>
  <conditionalFormatting sqref="L46:X46">
    <cfRule type="cellIs" dxfId="20" priority="25" stopIfTrue="1" operator="equal">
      <formula>"Sans Objet"</formula>
    </cfRule>
    <cfRule type="cellIs" dxfId="19" priority="26" stopIfTrue="1" operator="lessThan">
      <formula>$A$1</formula>
    </cfRule>
    <cfRule type="cellIs" dxfId="18" priority="27" stopIfTrue="1" operator="greaterThan">
      <formula>$A$1</formula>
    </cfRule>
  </conditionalFormatting>
  <conditionalFormatting sqref="L36:X36">
    <cfRule type="cellIs" dxfId="17" priority="16" stopIfTrue="1" operator="equal">
      <formula>"Sans Objet"</formula>
    </cfRule>
    <cfRule type="cellIs" dxfId="16" priority="17" stopIfTrue="1" operator="lessThan">
      <formula>$A$1</formula>
    </cfRule>
    <cfRule type="cellIs" dxfId="15" priority="18" stopIfTrue="1" operator="greaterThan">
      <formula>$A$1</formula>
    </cfRule>
  </conditionalFormatting>
  <conditionalFormatting sqref="L49:X49">
    <cfRule type="cellIs" dxfId="14" priority="13" stopIfTrue="1" operator="equal">
      <formula>"Sans Objet"</formula>
    </cfRule>
    <cfRule type="cellIs" dxfId="13" priority="14" stopIfTrue="1" operator="lessThan">
      <formula>$A$1</formula>
    </cfRule>
    <cfRule type="cellIs" dxfId="12" priority="15" stopIfTrue="1" operator="greaterThan">
      <formula>$A$1</formula>
    </cfRule>
  </conditionalFormatting>
  <conditionalFormatting sqref="L27:X27">
    <cfRule type="cellIs" dxfId="11" priority="10" stopIfTrue="1" operator="equal">
      <formula>"Sans Objet"</formula>
    </cfRule>
    <cfRule type="cellIs" dxfId="10" priority="11" stopIfTrue="1" operator="lessThan">
      <formula>$A$1</formula>
    </cfRule>
    <cfRule type="cellIs" dxfId="9" priority="12" stopIfTrue="1" operator="greaterThan">
      <formula>$A$1</formula>
    </cfRule>
  </conditionalFormatting>
  <conditionalFormatting sqref="L34:X34">
    <cfRule type="cellIs" dxfId="8" priority="7" stopIfTrue="1" operator="equal">
      <formula>"Sans Objet"</formula>
    </cfRule>
    <cfRule type="cellIs" dxfId="7" priority="8" stopIfTrue="1" operator="lessThan">
      <formula>$A$1</formula>
    </cfRule>
    <cfRule type="cellIs" dxfId="6" priority="9" stopIfTrue="1" operator="greaterThan">
      <formula>$A$1</formula>
    </cfRule>
  </conditionalFormatting>
  <conditionalFormatting sqref="L45:X45">
    <cfRule type="cellIs" dxfId="5" priority="4" stopIfTrue="1" operator="equal">
      <formula>"Sans Objet"</formula>
    </cfRule>
    <cfRule type="cellIs" dxfId="4" priority="5" stopIfTrue="1" operator="lessThan">
      <formula>$A$1</formula>
    </cfRule>
    <cfRule type="cellIs" dxfId="3" priority="6" stopIfTrue="1" operator="greaterThan">
      <formula>$A$1</formula>
    </cfRule>
  </conditionalFormatting>
  <conditionalFormatting sqref="L35:X35">
    <cfRule type="cellIs" dxfId="2" priority="1" stopIfTrue="1" operator="equal">
      <formula>"Sans Objet"</formula>
    </cfRule>
    <cfRule type="cellIs" dxfId="1" priority="2" stopIfTrue="1" operator="lessThan">
      <formula>$A$1</formula>
    </cfRule>
    <cfRule type="cellIs" dxfId="0" priority="3" stopIfTrue="1" operator="greaterThan">
      <formula>$A$1</formula>
    </cfRule>
  </conditionalFormatting>
  <pageMargins left="0.78740157499999996" right="0.78740157499999996" top="0.984251969" bottom="0.984251969" header="0.4921259845" footer="0.4921259845"/>
  <pageSetup paperSize="9" scale="1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8"/>
  <sheetViews>
    <sheetView topLeftCell="A34" zoomScale="80" zoomScaleNormal="80" workbookViewId="0">
      <selection activeCell="E32" sqref="E32"/>
    </sheetView>
  </sheetViews>
  <sheetFormatPr baseColWidth="10" defaultRowHeight="12.75" x14ac:dyDescent="0.2"/>
  <cols>
    <col min="1" max="1" width="27.7109375" style="22" bestFit="1" customWidth="1"/>
    <col min="2" max="2" width="11.7109375" style="22" customWidth="1"/>
    <col min="3" max="4" width="11.7109375" customWidth="1"/>
    <col min="5" max="5" width="67.28515625" customWidth="1"/>
    <col min="6" max="6" width="32" bestFit="1" customWidth="1"/>
    <col min="7" max="8" width="15.7109375" customWidth="1"/>
    <col min="9" max="9" width="10" customWidth="1"/>
    <col min="10" max="10" width="26.140625" customWidth="1"/>
    <col min="11" max="11" width="20.28515625" customWidth="1"/>
    <col min="12" max="12" width="14" customWidth="1"/>
  </cols>
  <sheetData>
    <row r="1" spans="1:13" s="14" customFormat="1" ht="74.099999999999994" customHeight="1" thickBot="1" x14ac:dyDescent="0.25">
      <c r="A1" s="23">
        <f ca="1">TODAY()</f>
        <v>43276</v>
      </c>
      <c r="B1" s="513" t="s">
        <v>42</v>
      </c>
      <c r="C1" s="513"/>
      <c r="D1" s="513"/>
      <c r="E1" s="513"/>
      <c r="F1" s="513"/>
      <c r="G1" s="513"/>
      <c r="H1" s="513"/>
      <c r="I1" s="513"/>
      <c r="J1" s="513"/>
      <c r="K1" s="513"/>
      <c r="L1" s="513"/>
      <c r="M1" s="13"/>
    </row>
    <row r="2" spans="1:13" s="14" customFormat="1" ht="45" thickBot="1" x14ac:dyDescent="0.25">
      <c r="A2" s="24" t="s">
        <v>23</v>
      </c>
      <c r="B2" s="21" t="s">
        <v>25</v>
      </c>
      <c r="C2" s="17" t="s">
        <v>24</v>
      </c>
      <c r="D2" s="17" t="s">
        <v>26</v>
      </c>
      <c r="E2" s="17" t="s">
        <v>31</v>
      </c>
      <c r="F2" s="17" t="s">
        <v>58</v>
      </c>
      <c r="G2" s="17" t="s">
        <v>32</v>
      </c>
      <c r="H2" s="17" t="s">
        <v>20</v>
      </c>
      <c r="I2" s="17" t="s">
        <v>27</v>
      </c>
      <c r="J2" s="17" t="s">
        <v>28</v>
      </c>
      <c r="K2" s="18" t="s">
        <v>621</v>
      </c>
      <c r="L2" s="18" t="s">
        <v>29</v>
      </c>
    </row>
    <row r="3" spans="1:13" s="30" customFormat="1" ht="26.25" customHeight="1" thickBot="1" x14ac:dyDescent="0.25">
      <c r="A3" s="100">
        <v>42923</v>
      </c>
      <c r="B3" s="152"/>
      <c r="C3" s="152" t="s">
        <v>678</v>
      </c>
      <c r="D3" s="134" t="s">
        <v>506</v>
      </c>
      <c r="E3" s="251" t="s">
        <v>680</v>
      </c>
      <c r="F3" s="102"/>
      <c r="G3" s="256"/>
      <c r="H3" s="256"/>
      <c r="I3" s="256"/>
      <c r="J3" s="260" t="s">
        <v>679</v>
      </c>
      <c r="K3" s="263"/>
      <c r="L3" s="268" t="s">
        <v>567</v>
      </c>
    </row>
    <row r="4" spans="1:13" s="30" customFormat="1" ht="13.5" thickBot="1" x14ac:dyDescent="0.25">
      <c r="A4" s="192">
        <v>42980</v>
      </c>
      <c r="B4" s="193"/>
      <c r="C4" s="193"/>
      <c r="D4" s="192"/>
      <c r="E4" s="193" t="s">
        <v>579</v>
      </c>
      <c r="F4" s="106"/>
      <c r="G4" s="193"/>
      <c r="H4" s="193"/>
      <c r="I4" s="193"/>
      <c r="J4" s="193" t="s">
        <v>580</v>
      </c>
      <c r="K4" s="193"/>
      <c r="L4" s="192" t="s">
        <v>162</v>
      </c>
    </row>
    <row r="5" spans="1:13" s="30" customFormat="1" ht="38.25" customHeight="1" thickBot="1" x14ac:dyDescent="0.25">
      <c r="A5" s="100">
        <v>42982</v>
      </c>
      <c r="B5" s="101"/>
      <c r="C5" s="101" t="s">
        <v>67</v>
      </c>
      <c r="D5" s="101" t="s">
        <v>0</v>
      </c>
      <c r="E5" s="101" t="s">
        <v>578</v>
      </c>
      <c r="F5" s="3" t="s">
        <v>458</v>
      </c>
      <c r="G5" s="101" t="s">
        <v>459</v>
      </c>
      <c r="H5" s="101" t="s">
        <v>460</v>
      </c>
      <c r="I5" s="101"/>
      <c r="J5" s="101" t="s">
        <v>530</v>
      </c>
      <c r="K5" s="265"/>
      <c r="L5" s="269" t="s">
        <v>35</v>
      </c>
    </row>
    <row r="6" spans="1:13" s="30" customFormat="1" ht="26.25" customHeight="1" thickBot="1" x14ac:dyDescent="0.25">
      <c r="A6" s="126">
        <v>42983</v>
      </c>
      <c r="B6" s="250"/>
      <c r="C6" s="250" t="s">
        <v>467</v>
      </c>
      <c r="D6" s="250" t="s">
        <v>49</v>
      </c>
      <c r="E6" s="250" t="s">
        <v>470</v>
      </c>
      <c r="F6" s="119" t="s">
        <v>40</v>
      </c>
      <c r="G6" s="258"/>
      <c r="H6" s="259"/>
      <c r="I6" s="258"/>
      <c r="J6" s="262"/>
      <c r="K6" s="267"/>
      <c r="L6" s="271" t="s">
        <v>427</v>
      </c>
    </row>
    <row r="7" spans="1:13" s="30" customFormat="1" ht="26.25" thickBot="1" x14ac:dyDescent="0.25">
      <c r="A7" s="192">
        <v>42989</v>
      </c>
      <c r="B7" s="193"/>
      <c r="C7" s="193"/>
      <c r="D7" s="192"/>
      <c r="E7" s="193" t="s">
        <v>572</v>
      </c>
      <c r="F7" s="105"/>
      <c r="G7" s="193"/>
      <c r="H7" s="193"/>
      <c r="I7" s="193"/>
      <c r="J7" s="193" t="s">
        <v>571</v>
      </c>
      <c r="K7" s="193"/>
      <c r="L7" s="192" t="s">
        <v>162</v>
      </c>
    </row>
    <row r="8" spans="1:13" s="30" customFormat="1" ht="39" thickBot="1" x14ac:dyDescent="0.25">
      <c r="A8" s="100">
        <v>42993</v>
      </c>
      <c r="B8" s="152"/>
      <c r="C8" s="152" t="s">
        <v>360</v>
      </c>
      <c r="D8" s="100" t="s">
        <v>536</v>
      </c>
      <c r="E8" s="152" t="s">
        <v>576</v>
      </c>
      <c r="F8" s="87" t="s">
        <v>537</v>
      </c>
      <c r="G8" s="152"/>
      <c r="H8" s="152"/>
      <c r="I8" s="152"/>
      <c r="J8" s="191" t="s">
        <v>603</v>
      </c>
      <c r="K8" s="191"/>
      <c r="L8" s="100" t="s">
        <v>35</v>
      </c>
    </row>
    <row r="9" spans="1:13" s="30" customFormat="1" ht="38.25" customHeight="1" thickBot="1" x14ac:dyDescent="0.25">
      <c r="A9" s="200">
        <v>43007</v>
      </c>
      <c r="B9" s="200"/>
      <c r="C9" s="200" t="s">
        <v>589</v>
      </c>
      <c r="D9" s="200"/>
      <c r="E9" s="200" t="s">
        <v>590</v>
      </c>
      <c r="F9" s="202" t="s">
        <v>813</v>
      </c>
      <c r="G9" s="200" t="s">
        <v>591</v>
      </c>
      <c r="H9" s="200" t="s">
        <v>592</v>
      </c>
      <c r="I9" s="200"/>
      <c r="J9" s="198" t="s">
        <v>593</v>
      </c>
      <c r="K9" s="198"/>
      <c r="L9" s="200" t="s">
        <v>594</v>
      </c>
    </row>
    <row r="10" spans="1:13" s="30" customFormat="1" ht="26.25" thickBot="1" x14ac:dyDescent="0.25">
      <c r="A10" s="100">
        <v>43011</v>
      </c>
      <c r="B10" s="100"/>
      <c r="C10" s="100"/>
      <c r="D10" s="100"/>
      <c r="E10" s="100" t="s">
        <v>410</v>
      </c>
      <c r="F10" s="101" t="s">
        <v>411</v>
      </c>
      <c r="G10" s="100"/>
      <c r="H10" s="100"/>
      <c r="I10" s="100"/>
      <c r="J10" s="170" t="s">
        <v>495</v>
      </c>
      <c r="K10" s="170"/>
      <c r="L10" s="100" t="s">
        <v>35</v>
      </c>
    </row>
    <row r="11" spans="1:13" s="30" customFormat="1" ht="39" thickBot="1" x14ac:dyDescent="0.25">
      <c r="A11" s="100">
        <v>43013</v>
      </c>
      <c r="B11" s="152"/>
      <c r="C11" s="152" t="s">
        <v>298</v>
      </c>
      <c r="D11" s="100" t="s">
        <v>0</v>
      </c>
      <c r="E11" s="152" t="s">
        <v>488</v>
      </c>
      <c r="F11" s="87" t="s">
        <v>409</v>
      </c>
      <c r="G11" s="152"/>
      <c r="H11" s="152"/>
      <c r="I11" s="152"/>
      <c r="J11" s="152"/>
      <c r="K11" s="152"/>
      <c r="L11" s="100" t="s">
        <v>35</v>
      </c>
    </row>
    <row r="12" spans="1:13" s="30" customFormat="1" ht="38.25" customHeight="1" thickBot="1" x14ac:dyDescent="0.25">
      <c r="A12" s="100">
        <v>43017</v>
      </c>
      <c r="B12" s="100"/>
      <c r="C12" s="101" t="s">
        <v>182</v>
      </c>
      <c r="D12" s="101" t="s">
        <v>536</v>
      </c>
      <c r="E12" s="101" t="s">
        <v>605</v>
      </c>
      <c r="F12" s="3" t="s">
        <v>74</v>
      </c>
      <c r="G12" s="101"/>
      <c r="H12" s="101"/>
      <c r="I12" s="101"/>
      <c r="J12" s="284" t="s">
        <v>604</v>
      </c>
      <c r="K12" s="285"/>
      <c r="L12" s="269" t="s">
        <v>35</v>
      </c>
    </row>
    <row r="13" spans="1:13" s="30" customFormat="1" ht="38.25" customHeight="1" thickBot="1" x14ac:dyDescent="0.25">
      <c r="A13" s="126">
        <v>43017</v>
      </c>
      <c r="B13" s="119" t="s">
        <v>601</v>
      </c>
      <c r="C13" s="119"/>
      <c r="D13" s="119"/>
      <c r="E13" s="119" t="s">
        <v>600</v>
      </c>
      <c r="F13" s="119"/>
      <c r="G13" s="128"/>
      <c r="H13" s="153"/>
      <c r="I13" s="128"/>
      <c r="J13" s="129"/>
      <c r="K13" s="214"/>
      <c r="L13" s="130" t="s">
        <v>427</v>
      </c>
    </row>
    <row r="14" spans="1:13" s="30" customFormat="1" ht="50.1" customHeight="1" thickBot="1" x14ac:dyDescent="0.25">
      <c r="A14" s="337">
        <v>43020</v>
      </c>
      <c r="B14" s="137"/>
      <c r="C14" s="137" t="s">
        <v>165</v>
      </c>
      <c r="D14" s="137" t="s">
        <v>506</v>
      </c>
      <c r="E14" s="137" t="s">
        <v>616</v>
      </c>
      <c r="F14" s="137" t="s">
        <v>555</v>
      </c>
      <c r="G14" s="325"/>
      <c r="H14" s="325"/>
      <c r="I14" s="325"/>
      <c r="J14" s="327" t="s">
        <v>617</v>
      </c>
      <c r="K14" s="328"/>
      <c r="L14" s="329" t="s">
        <v>37</v>
      </c>
    </row>
    <row r="15" spans="1:13" s="30" customFormat="1" ht="50.1" customHeight="1" thickBot="1" x14ac:dyDescent="0.25">
      <c r="A15" s="195">
        <v>43022</v>
      </c>
      <c r="B15" s="196" t="s">
        <v>565</v>
      </c>
      <c r="C15" s="196" t="s">
        <v>564</v>
      </c>
      <c r="D15" s="196"/>
      <c r="E15" s="196" t="s">
        <v>577</v>
      </c>
      <c r="F15" s="196" t="s">
        <v>813</v>
      </c>
      <c r="G15" s="197"/>
      <c r="H15" s="197"/>
      <c r="I15" s="197"/>
      <c r="J15" s="198" t="s">
        <v>566</v>
      </c>
      <c r="K15" s="215"/>
      <c r="L15" s="199" t="s">
        <v>37</v>
      </c>
    </row>
    <row r="16" spans="1:13" s="30" customFormat="1" ht="64.5" thickBot="1" x14ac:dyDescent="0.25">
      <c r="A16" s="100">
        <v>43024</v>
      </c>
      <c r="B16" s="100">
        <v>43026</v>
      </c>
      <c r="C16" s="100" t="s">
        <v>539</v>
      </c>
      <c r="D16" s="100" t="s">
        <v>104</v>
      </c>
      <c r="E16" s="100" t="s">
        <v>538</v>
      </c>
      <c r="F16" s="100" t="s">
        <v>374</v>
      </c>
      <c r="G16" s="100"/>
      <c r="H16" s="100"/>
      <c r="I16" s="100"/>
      <c r="J16" s="100" t="s">
        <v>373</v>
      </c>
      <c r="K16" s="100"/>
      <c r="L16" s="100" t="s">
        <v>35</v>
      </c>
    </row>
    <row r="17" spans="1:12" s="30" customFormat="1" ht="26.25" customHeight="1" thickBot="1" x14ac:dyDescent="0.25">
      <c r="A17" s="192">
        <v>43027</v>
      </c>
      <c r="B17" s="193"/>
      <c r="C17" s="193" t="s">
        <v>561</v>
      </c>
      <c r="D17" s="193"/>
      <c r="E17" s="193" t="s">
        <v>559</v>
      </c>
      <c r="F17" s="106" t="s">
        <v>560</v>
      </c>
      <c r="G17" s="193"/>
      <c r="H17" s="193"/>
      <c r="I17" s="193"/>
      <c r="J17" s="193" t="s">
        <v>562</v>
      </c>
      <c r="K17" s="194"/>
      <c r="L17" s="194" t="s">
        <v>162</v>
      </c>
    </row>
    <row r="18" spans="1:12" s="30" customFormat="1" ht="34.5" customHeight="1" thickBot="1" x14ac:dyDescent="0.25">
      <c r="A18" s="233">
        <v>43027</v>
      </c>
      <c r="B18" s="100"/>
      <c r="C18" s="100"/>
      <c r="D18" s="100"/>
      <c r="E18" s="100" t="s">
        <v>521</v>
      </c>
      <c r="F18" s="100" t="s">
        <v>458</v>
      </c>
      <c r="G18" s="100"/>
      <c r="H18" s="100"/>
      <c r="I18" s="100"/>
      <c r="J18" s="100"/>
      <c r="K18" s="100"/>
      <c r="L18" s="100" t="s">
        <v>35</v>
      </c>
    </row>
    <row r="19" spans="1:12" s="30" customFormat="1" ht="34.5" customHeight="1" x14ac:dyDescent="0.2">
      <c r="A19" s="171">
        <v>43034</v>
      </c>
      <c r="B19" s="172"/>
      <c r="C19" s="172"/>
      <c r="D19" s="172" t="s">
        <v>506</v>
      </c>
      <c r="E19" s="173" t="s">
        <v>563</v>
      </c>
      <c r="F19" s="172" t="s">
        <v>514</v>
      </c>
      <c r="G19" s="174"/>
      <c r="H19" s="174"/>
      <c r="I19" s="174"/>
      <c r="J19" s="175"/>
      <c r="K19" s="216"/>
      <c r="L19" s="176" t="s">
        <v>516</v>
      </c>
    </row>
    <row r="20" spans="1:12" s="30" customFormat="1" ht="56.25" x14ac:dyDescent="0.2">
      <c r="A20" s="230">
        <v>43045</v>
      </c>
      <c r="B20" s="230"/>
      <c r="C20" s="230" t="s">
        <v>247</v>
      </c>
      <c r="D20" s="230" t="s">
        <v>583</v>
      </c>
      <c r="E20" s="230" t="s">
        <v>584</v>
      </c>
      <c r="F20" s="230" t="s">
        <v>588</v>
      </c>
      <c r="G20" s="231"/>
      <c r="H20" s="231"/>
      <c r="I20" s="231"/>
      <c r="J20" s="232" t="s">
        <v>587</v>
      </c>
      <c r="K20" s="232"/>
      <c r="L20" s="230" t="s">
        <v>37</v>
      </c>
    </row>
    <row r="21" spans="1:12" s="30" customFormat="1" ht="49.5" customHeight="1" thickBot="1" x14ac:dyDescent="0.25">
      <c r="A21" s="307">
        <v>43045</v>
      </c>
      <c r="B21" s="308"/>
      <c r="C21" s="308" t="s">
        <v>623</v>
      </c>
      <c r="D21" s="308" t="s">
        <v>624</v>
      </c>
      <c r="E21" s="309" t="s">
        <v>625</v>
      </c>
      <c r="F21" s="308" t="s">
        <v>626</v>
      </c>
      <c r="G21" s="310"/>
      <c r="H21" s="310"/>
      <c r="I21" s="311"/>
      <c r="J21" s="312" t="s">
        <v>69</v>
      </c>
      <c r="K21" s="313"/>
      <c r="L21" s="314" t="s">
        <v>627</v>
      </c>
    </row>
    <row r="22" spans="1:12" s="30" customFormat="1" ht="60" customHeight="1" thickBot="1" x14ac:dyDescent="0.25">
      <c r="A22" s="161">
        <v>43048</v>
      </c>
      <c r="B22" s="161"/>
      <c r="C22" s="161" t="s">
        <v>298</v>
      </c>
      <c r="D22" s="161" t="s">
        <v>0</v>
      </c>
      <c r="E22" s="161" t="s">
        <v>586</v>
      </c>
      <c r="F22" s="298" t="s">
        <v>407</v>
      </c>
      <c r="G22" s="161"/>
      <c r="H22" s="161"/>
      <c r="I22" s="161"/>
      <c r="J22" s="161"/>
      <c r="K22" s="161"/>
      <c r="L22" s="161" t="s">
        <v>35</v>
      </c>
    </row>
    <row r="23" spans="1:12" s="30" customFormat="1" ht="33.75" customHeight="1" x14ac:dyDescent="0.2">
      <c r="A23" s="300">
        <v>43052</v>
      </c>
      <c r="B23" s="283"/>
      <c r="C23" s="283"/>
      <c r="D23" s="283"/>
      <c r="E23" s="283" t="s">
        <v>557</v>
      </c>
      <c r="F23" s="301"/>
      <c r="G23" s="283"/>
      <c r="H23" s="283"/>
      <c r="I23" s="283"/>
      <c r="J23" s="283" t="s">
        <v>558</v>
      </c>
      <c r="K23" s="283"/>
      <c r="L23" s="302" t="s">
        <v>162</v>
      </c>
    </row>
    <row r="24" spans="1:12" s="30" customFormat="1" ht="43.5" customHeight="1" thickBot="1" x14ac:dyDescent="0.25">
      <c r="A24" s="303">
        <v>43054</v>
      </c>
      <c r="B24" s="304"/>
      <c r="C24" s="304"/>
      <c r="D24" s="304"/>
      <c r="E24" s="304" t="s">
        <v>630</v>
      </c>
      <c r="F24" s="305"/>
      <c r="G24" s="304"/>
      <c r="H24" s="304"/>
      <c r="I24" s="304"/>
      <c r="J24" s="304" t="s">
        <v>629</v>
      </c>
      <c r="K24" s="304"/>
      <c r="L24" s="306" t="s">
        <v>162</v>
      </c>
    </row>
    <row r="25" spans="1:12" s="30" customFormat="1" ht="41.25" customHeight="1" thickBot="1" x14ac:dyDescent="0.25">
      <c r="A25" s="299">
        <v>43055</v>
      </c>
      <c r="B25" s="249">
        <v>43055</v>
      </c>
      <c r="C25" s="249" t="s">
        <v>257</v>
      </c>
      <c r="D25" s="249" t="s">
        <v>180</v>
      </c>
      <c r="E25" s="289" t="s">
        <v>575</v>
      </c>
      <c r="F25" s="249" t="s">
        <v>249</v>
      </c>
      <c r="G25" s="257"/>
      <c r="H25" s="257"/>
      <c r="I25" s="257"/>
      <c r="J25" s="261" t="s">
        <v>300</v>
      </c>
      <c r="K25" s="266" t="s">
        <v>622</v>
      </c>
      <c r="L25" s="270" t="s">
        <v>429</v>
      </c>
    </row>
    <row r="26" spans="1:12" s="30" customFormat="1" ht="33.75" customHeight="1" thickBot="1" x14ac:dyDescent="0.25">
      <c r="A26" s="100">
        <v>43067</v>
      </c>
      <c r="B26" s="101"/>
      <c r="C26" s="101" t="s">
        <v>228</v>
      </c>
      <c r="D26" s="102" t="s">
        <v>0</v>
      </c>
      <c r="E26" s="236" t="s">
        <v>635</v>
      </c>
      <c r="F26" s="102" t="s">
        <v>636</v>
      </c>
      <c r="G26" s="99"/>
      <c r="H26" s="99"/>
      <c r="I26" s="99"/>
      <c r="J26" s="120" t="s">
        <v>634</v>
      </c>
      <c r="K26" s="103" t="s">
        <v>633</v>
      </c>
      <c r="L26" s="235" t="s">
        <v>35</v>
      </c>
    </row>
    <row r="27" spans="1:12" s="30" customFormat="1" ht="50.1" customHeight="1" thickBot="1" x14ac:dyDescent="0.25">
      <c r="A27" s="247">
        <v>43073</v>
      </c>
      <c r="B27" s="248"/>
      <c r="C27" s="247"/>
      <c r="D27" s="248"/>
      <c r="E27" s="283" t="s">
        <v>631</v>
      </c>
      <c r="F27" s="254"/>
      <c r="G27" s="248"/>
      <c r="H27" s="248"/>
      <c r="I27" s="248"/>
      <c r="J27" s="248" t="s">
        <v>632</v>
      </c>
      <c r="K27" s="264"/>
      <c r="L27" s="264" t="s">
        <v>162</v>
      </c>
    </row>
    <row r="28" spans="1:12" s="30" customFormat="1" ht="50.1" customHeight="1" thickBot="1" x14ac:dyDescent="0.25">
      <c r="A28" s="100">
        <v>43076</v>
      </c>
      <c r="B28" s="152"/>
      <c r="C28" s="152" t="s">
        <v>440</v>
      </c>
      <c r="D28" s="134" t="s">
        <v>506</v>
      </c>
      <c r="E28" s="252" t="s">
        <v>701</v>
      </c>
      <c r="F28" s="102" t="s">
        <v>700</v>
      </c>
      <c r="G28" s="256"/>
      <c r="H28" s="256"/>
      <c r="I28" s="256"/>
      <c r="J28" s="260" t="s">
        <v>679</v>
      </c>
      <c r="K28" s="263"/>
      <c r="L28" s="268" t="s">
        <v>35</v>
      </c>
    </row>
    <row r="29" spans="1:12" s="30" customFormat="1" ht="47.25" customHeight="1" thickBot="1" x14ac:dyDescent="0.25">
      <c r="A29" s="100">
        <v>43076</v>
      </c>
      <c r="B29" s="152"/>
      <c r="C29" s="152"/>
      <c r="D29" s="134" t="s">
        <v>536</v>
      </c>
      <c r="E29" s="252" t="s">
        <v>662</v>
      </c>
      <c r="F29" s="102" t="s">
        <v>639</v>
      </c>
      <c r="G29" s="256"/>
      <c r="H29" s="256"/>
      <c r="I29" s="256"/>
      <c r="J29" s="260" t="s">
        <v>640</v>
      </c>
      <c r="K29" s="263"/>
      <c r="L29" s="268" t="s">
        <v>35</v>
      </c>
    </row>
    <row r="30" spans="1:12" s="30" customFormat="1" ht="49.5" customHeight="1" thickBot="1" x14ac:dyDescent="0.25">
      <c r="A30" s="315">
        <v>43077</v>
      </c>
      <c r="B30" s="316"/>
      <c r="C30" s="317" t="s">
        <v>172</v>
      </c>
      <c r="D30" s="316" t="s">
        <v>536</v>
      </c>
      <c r="E30" s="316" t="s">
        <v>646</v>
      </c>
      <c r="F30" s="308" t="s">
        <v>613</v>
      </c>
      <c r="G30" s="318"/>
      <c r="H30" s="318"/>
      <c r="I30" s="319" t="s">
        <v>614</v>
      </c>
      <c r="J30" s="320" t="s">
        <v>602</v>
      </c>
      <c r="K30" s="321"/>
      <c r="L30" s="322" t="s">
        <v>37</v>
      </c>
    </row>
    <row r="31" spans="1:12" s="30" customFormat="1" ht="49.5" customHeight="1" thickBot="1" x14ac:dyDescent="0.25">
      <c r="A31" s="272">
        <v>43080</v>
      </c>
      <c r="B31" s="273"/>
      <c r="C31" s="274"/>
      <c r="D31" s="273"/>
      <c r="E31" s="273" t="s">
        <v>556</v>
      </c>
      <c r="F31" s="253"/>
      <c r="G31" s="276"/>
      <c r="H31" s="277"/>
      <c r="I31" s="276"/>
      <c r="J31" s="278"/>
      <c r="K31" s="279"/>
      <c r="L31" s="281" t="s">
        <v>427</v>
      </c>
    </row>
    <row r="32" spans="1:12" s="30" customFormat="1" ht="45" customHeight="1" thickBot="1" x14ac:dyDescent="0.25">
      <c r="A32" s="286">
        <v>43080</v>
      </c>
      <c r="B32" s="288"/>
      <c r="C32" s="286"/>
      <c r="D32" s="288" t="s">
        <v>418</v>
      </c>
      <c r="E32" s="288" t="s">
        <v>691</v>
      </c>
      <c r="F32" s="255" t="s">
        <v>814</v>
      </c>
      <c r="G32" s="291"/>
      <c r="H32" s="291"/>
      <c r="I32" s="292"/>
      <c r="J32" s="293" t="s">
        <v>637</v>
      </c>
      <c r="K32" s="294"/>
      <c r="L32" s="295" t="s">
        <v>37</v>
      </c>
    </row>
    <row r="33" spans="1:13" s="30" customFormat="1" ht="37.5" customHeight="1" thickBot="1" x14ac:dyDescent="0.25">
      <c r="A33" s="147">
        <v>43081</v>
      </c>
      <c r="B33" s="148"/>
      <c r="C33" s="148" t="s">
        <v>298</v>
      </c>
      <c r="D33" s="149" t="s">
        <v>0</v>
      </c>
      <c r="E33" s="275" t="s">
        <v>675</v>
      </c>
      <c r="F33" s="149" t="s">
        <v>663</v>
      </c>
      <c r="G33" s="208"/>
      <c r="H33" s="208"/>
      <c r="I33" s="208"/>
      <c r="J33" s="209" t="s">
        <v>587</v>
      </c>
      <c r="K33" s="217"/>
      <c r="L33" s="280" t="s">
        <v>35</v>
      </c>
    </row>
    <row r="34" spans="1:13" s="30" customFormat="1" ht="38.25" customHeight="1" thickBot="1" x14ac:dyDescent="0.25">
      <c r="A34" s="323">
        <v>43081</v>
      </c>
      <c r="B34" s="137"/>
      <c r="C34" s="137" t="s">
        <v>610</v>
      </c>
      <c r="D34" s="137" t="s">
        <v>536</v>
      </c>
      <c r="E34" s="324" t="s">
        <v>611</v>
      </c>
      <c r="F34" s="137" t="s">
        <v>612</v>
      </c>
      <c r="G34" s="325"/>
      <c r="H34" s="325"/>
      <c r="I34" s="326" t="s">
        <v>614</v>
      </c>
      <c r="J34" s="327" t="s">
        <v>602</v>
      </c>
      <c r="K34" s="328"/>
      <c r="L34" s="329" t="s">
        <v>37</v>
      </c>
    </row>
    <row r="35" spans="1:13" s="30" customFormat="1" ht="42" customHeight="1" thickBot="1" x14ac:dyDescent="0.25">
      <c r="A35" s="100">
        <v>43082</v>
      </c>
      <c r="B35" s="101"/>
      <c r="C35" s="101" t="s">
        <v>638</v>
      </c>
      <c r="D35" s="102" t="s">
        <v>3</v>
      </c>
      <c r="E35" s="246" t="s">
        <v>585</v>
      </c>
      <c r="F35" s="102" t="s">
        <v>414</v>
      </c>
      <c r="G35" s="99"/>
      <c r="H35" s="99"/>
      <c r="I35" s="99"/>
      <c r="J35" s="120" t="s">
        <v>608</v>
      </c>
      <c r="K35" s="103"/>
      <c r="L35" s="235" t="s">
        <v>35</v>
      </c>
    </row>
    <row r="36" spans="1:13" s="30" customFormat="1" ht="42" customHeight="1" thickBot="1" x14ac:dyDescent="0.25">
      <c r="A36" s="147">
        <v>43082</v>
      </c>
      <c r="B36" s="148"/>
      <c r="C36" s="147" t="s">
        <v>172</v>
      </c>
      <c r="D36" s="149" t="s">
        <v>536</v>
      </c>
      <c r="E36" s="151" t="s">
        <v>641</v>
      </c>
      <c r="F36" s="149" t="s">
        <v>606</v>
      </c>
      <c r="G36" s="99"/>
      <c r="H36" s="99"/>
      <c r="I36" s="99"/>
      <c r="J36" s="120" t="s">
        <v>607</v>
      </c>
      <c r="K36" s="103"/>
      <c r="L36" s="133" t="s">
        <v>35</v>
      </c>
    </row>
    <row r="37" spans="1:13" s="30" customFormat="1" ht="49.5" customHeight="1" thickBot="1" x14ac:dyDescent="0.25">
      <c r="A37" s="287">
        <v>43083</v>
      </c>
      <c r="B37" s="289">
        <v>43083</v>
      </c>
      <c r="C37" s="290" t="s">
        <v>301</v>
      </c>
      <c r="D37" s="289" t="s">
        <v>36</v>
      </c>
      <c r="E37" s="289" t="s">
        <v>815</v>
      </c>
      <c r="F37" s="249" t="s">
        <v>816</v>
      </c>
      <c r="G37" s="205"/>
      <c r="H37" s="205"/>
      <c r="I37" s="205"/>
      <c r="J37" s="210" t="s">
        <v>697</v>
      </c>
      <c r="K37" s="218" t="s">
        <v>622</v>
      </c>
      <c r="L37" s="297" t="s">
        <v>37</v>
      </c>
    </row>
    <row r="38" spans="1:13" s="30" customFormat="1" ht="49.5" customHeight="1" thickBot="1" x14ac:dyDescent="0.25">
      <c r="A38" s="171">
        <v>43084</v>
      </c>
      <c r="B38" s="172" t="s">
        <v>517</v>
      </c>
      <c r="C38" s="172" t="s">
        <v>515</v>
      </c>
      <c r="D38" s="172" t="s">
        <v>506</v>
      </c>
      <c r="E38" s="172" t="s">
        <v>520</v>
      </c>
      <c r="F38" s="172" t="s">
        <v>514</v>
      </c>
      <c r="G38" s="174"/>
      <c r="H38" s="174"/>
      <c r="I38" s="174"/>
      <c r="J38" s="175"/>
      <c r="K38" s="216"/>
      <c r="L38" s="296" t="s">
        <v>516</v>
      </c>
    </row>
    <row r="39" spans="1:13" s="30" customFormat="1" ht="49.5" customHeight="1" thickBot="1" x14ac:dyDescent="0.25">
      <c r="A39" s="161">
        <v>43087</v>
      </c>
      <c r="B39" s="101"/>
      <c r="C39" s="101" t="s">
        <v>619</v>
      </c>
      <c r="D39" s="102" t="s">
        <v>536</v>
      </c>
      <c r="E39" s="282" t="s">
        <v>648</v>
      </c>
      <c r="F39" s="102" t="s">
        <v>620</v>
      </c>
      <c r="G39" s="99"/>
      <c r="H39" s="99"/>
      <c r="I39" s="99"/>
      <c r="J39" s="120" t="s">
        <v>146</v>
      </c>
      <c r="K39" s="103"/>
      <c r="L39" s="235" t="s">
        <v>35</v>
      </c>
    </row>
    <row r="40" spans="1:13" s="30" customFormat="1" ht="49.5" customHeight="1" thickBot="1" x14ac:dyDescent="0.25">
      <c r="A40" s="330"/>
      <c r="B40" s="309"/>
      <c r="C40" s="331"/>
      <c r="D40" s="309"/>
      <c r="E40" s="309"/>
      <c r="F40" s="308"/>
      <c r="G40" s="332"/>
      <c r="H40" s="332"/>
      <c r="I40" s="333"/>
      <c r="J40" s="334"/>
      <c r="K40" s="335"/>
      <c r="L40" s="336"/>
    </row>
    <row r="41" spans="1:13" s="30" customFormat="1" ht="49.5" customHeight="1" thickBot="1" x14ac:dyDescent="0.25">
      <c r="A41" s="126"/>
      <c r="B41" s="119"/>
      <c r="C41" s="127"/>
      <c r="D41" s="127"/>
      <c r="E41" s="119"/>
      <c r="F41" s="127"/>
      <c r="G41" s="128"/>
      <c r="H41" s="128"/>
      <c r="I41" s="128"/>
      <c r="J41" s="129"/>
      <c r="K41" s="214"/>
      <c r="L41" s="130"/>
    </row>
    <row r="42" spans="1:13" s="30" customFormat="1" ht="50.1" customHeight="1" thickBot="1" x14ac:dyDescent="0.25">
      <c r="A42" s="100"/>
      <c r="B42" s="101"/>
      <c r="C42" s="102"/>
      <c r="D42" s="102"/>
      <c r="E42" s="104"/>
      <c r="F42" s="102"/>
      <c r="G42" s="99"/>
      <c r="H42" s="99"/>
      <c r="I42" s="99"/>
      <c r="J42" s="99"/>
      <c r="K42" s="219"/>
      <c r="L42" s="103"/>
    </row>
    <row r="43" spans="1:13" s="30" customFormat="1" ht="50.1" customHeight="1" thickBot="1" x14ac:dyDescent="0.25">
      <c r="A43" s="25"/>
      <c r="B43" s="5"/>
      <c r="C43" s="5"/>
      <c r="D43" s="5"/>
      <c r="E43" s="5"/>
      <c r="F43" s="5"/>
      <c r="G43" s="37"/>
      <c r="H43" s="37"/>
      <c r="I43" s="37"/>
      <c r="J43" s="41"/>
      <c r="K43" s="220"/>
      <c r="L43" s="11"/>
    </row>
    <row r="44" spans="1:13" s="30" customFormat="1" ht="50.1" customHeight="1" thickBot="1" x14ac:dyDescent="0.25">
      <c r="A44" s="25"/>
      <c r="B44" s="5"/>
      <c r="C44" s="5"/>
      <c r="D44" s="5"/>
      <c r="E44" s="5"/>
      <c r="F44" s="5"/>
      <c r="G44" s="37"/>
      <c r="H44" s="37"/>
      <c r="I44" s="37"/>
      <c r="J44" s="41"/>
      <c r="K44" s="220"/>
      <c r="L44" s="11"/>
    </row>
    <row r="45" spans="1:13" s="30" customFormat="1" ht="50.1" customHeight="1" thickBot="1" x14ac:dyDescent="0.25">
      <c r="A45" s="25"/>
      <c r="B45" s="5"/>
      <c r="C45" s="36"/>
      <c r="D45" s="36"/>
      <c r="E45" s="36"/>
      <c r="F45" s="36"/>
      <c r="G45" s="37"/>
      <c r="H45" s="37"/>
      <c r="I45" s="37"/>
      <c r="J45" s="38"/>
      <c r="K45" s="221"/>
      <c r="L45" s="35"/>
    </row>
    <row r="46" spans="1:13" s="30" customFormat="1" ht="50.1" customHeight="1" thickBot="1" x14ac:dyDescent="0.25">
      <c r="A46" s="25"/>
      <c r="B46" s="5"/>
      <c r="C46" s="36"/>
      <c r="D46" s="36"/>
      <c r="E46" s="36"/>
      <c r="F46" s="36"/>
      <c r="G46" s="37"/>
      <c r="H46" s="37"/>
      <c r="I46" s="37"/>
      <c r="J46" s="38"/>
      <c r="K46" s="221"/>
      <c r="L46" s="35"/>
    </row>
    <row r="47" spans="1:13" s="30" customFormat="1" ht="50.1" customHeight="1" thickBot="1" x14ac:dyDescent="0.25">
      <c r="A47" s="25"/>
      <c r="B47" s="5"/>
      <c r="C47" s="36"/>
      <c r="D47" s="36"/>
      <c r="E47" s="36"/>
      <c r="F47" s="36"/>
      <c r="G47" s="37"/>
      <c r="H47" s="37"/>
      <c r="I47" s="37"/>
      <c r="J47" s="38"/>
      <c r="K47" s="221"/>
      <c r="L47" s="35"/>
    </row>
    <row r="48" spans="1:13" s="34" customFormat="1" ht="50.1" customHeight="1" thickBot="1" x14ac:dyDescent="0.25">
      <c r="A48" s="25"/>
      <c r="B48" s="5"/>
      <c r="C48" s="36"/>
      <c r="D48" s="36"/>
      <c r="E48" s="36"/>
      <c r="F48" s="36"/>
      <c r="G48" s="37"/>
      <c r="H48" s="37"/>
      <c r="I48" s="37"/>
      <c r="J48" s="38"/>
      <c r="K48" s="221"/>
      <c r="L48" s="35"/>
      <c r="M48" s="30"/>
    </row>
    <row r="49" spans="1:24" s="30" customFormat="1" ht="50.1" customHeight="1" thickBot="1" x14ac:dyDescent="0.25">
      <c r="A49" s="25"/>
      <c r="B49" s="5"/>
      <c r="C49" s="36"/>
      <c r="D49" s="36"/>
      <c r="E49" s="36"/>
      <c r="F49" s="36"/>
      <c r="G49" s="37"/>
      <c r="H49" s="37"/>
      <c r="I49" s="37"/>
      <c r="J49" s="38"/>
      <c r="K49" s="221"/>
      <c r="L49" s="35"/>
    </row>
    <row r="50" spans="1:24" ht="50.1" customHeight="1" thickBot="1" x14ac:dyDescent="0.25">
      <c r="A50" s="25"/>
      <c r="B50" s="5"/>
      <c r="C50" s="36"/>
      <c r="D50" s="36"/>
      <c r="E50" s="36"/>
      <c r="F50" s="36"/>
      <c r="G50" s="37"/>
      <c r="H50" s="37"/>
      <c r="I50" s="37"/>
      <c r="J50" s="38"/>
      <c r="K50" s="221"/>
      <c r="L50" s="35"/>
      <c r="M50" s="14"/>
      <c r="N50" s="14"/>
      <c r="O50" s="14"/>
      <c r="P50" s="14"/>
      <c r="Q50" s="14"/>
      <c r="R50" s="14"/>
      <c r="S50" s="14"/>
      <c r="T50" s="14"/>
      <c r="U50" s="14"/>
      <c r="V50" s="14"/>
      <c r="W50" s="14"/>
      <c r="X50" s="14"/>
    </row>
    <row r="51" spans="1:24" s="30" customFormat="1" ht="50.1" customHeight="1" thickBot="1" x14ac:dyDescent="0.25">
      <c r="A51" s="25"/>
      <c r="B51" s="5"/>
      <c r="C51" s="36"/>
      <c r="D51" s="36"/>
      <c r="E51" s="36"/>
      <c r="F51" s="36"/>
      <c r="G51" s="37"/>
      <c r="H51" s="37"/>
      <c r="I51" s="37"/>
      <c r="J51" s="38"/>
      <c r="K51" s="221"/>
      <c r="L51" s="35"/>
    </row>
    <row r="52" spans="1:24" s="30" customFormat="1" ht="50.1" customHeight="1" thickBot="1" x14ac:dyDescent="0.25">
      <c r="A52" s="25"/>
      <c r="B52" s="5"/>
      <c r="C52" s="36"/>
      <c r="D52" s="36"/>
      <c r="E52" s="36"/>
      <c r="F52" s="36"/>
      <c r="G52" s="37"/>
      <c r="H52" s="37"/>
      <c r="I52" s="37"/>
      <c r="J52" s="38"/>
      <c r="K52" s="221"/>
      <c r="L52" s="35"/>
    </row>
    <row r="53" spans="1:24" ht="50.1" customHeight="1" thickBot="1" x14ac:dyDescent="0.25">
      <c r="A53" s="25"/>
      <c r="B53" s="5"/>
      <c r="C53" s="36"/>
      <c r="D53" s="36"/>
      <c r="E53" s="36"/>
      <c r="F53" s="36"/>
      <c r="G53" s="37"/>
      <c r="H53" s="37"/>
      <c r="I53" s="37"/>
      <c r="J53" s="38"/>
      <c r="K53" s="221"/>
      <c r="L53" s="35"/>
      <c r="M53" s="14"/>
      <c r="N53" s="14"/>
      <c r="O53" s="14"/>
      <c r="P53" s="14"/>
      <c r="Q53" s="14"/>
      <c r="R53" s="14"/>
      <c r="S53" s="14"/>
      <c r="T53" s="14"/>
      <c r="U53" s="14"/>
      <c r="V53" s="14"/>
      <c r="W53" s="14"/>
      <c r="X53" s="14"/>
    </row>
    <row r="54" spans="1:24" s="30" customFormat="1" ht="50.1" customHeight="1" thickBot="1" x14ac:dyDescent="0.25">
      <c r="A54" s="25"/>
      <c r="B54" s="5"/>
      <c r="C54" s="36"/>
      <c r="D54" s="36"/>
      <c r="E54" s="36"/>
      <c r="F54" s="36"/>
      <c r="G54" s="37"/>
      <c r="H54" s="37"/>
      <c r="I54" s="37"/>
      <c r="J54" s="38"/>
      <c r="K54" s="221"/>
      <c r="L54" s="35"/>
    </row>
    <row r="55" spans="1:24" s="34" customFormat="1" ht="50.1" customHeight="1" thickBot="1" x14ac:dyDescent="0.25">
      <c r="A55" s="25"/>
      <c r="B55" s="5"/>
      <c r="C55" s="36"/>
      <c r="D55" s="36"/>
      <c r="E55" s="36"/>
      <c r="F55" s="36"/>
      <c r="G55" s="37"/>
      <c r="H55" s="37"/>
      <c r="I55" s="37"/>
      <c r="J55" s="38"/>
      <c r="K55" s="221"/>
      <c r="L55" s="35"/>
      <c r="M55" s="30"/>
    </row>
    <row r="56" spans="1:24" s="1" customFormat="1" ht="50.1" customHeight="1" thickBot="1" x14ac:dyDescent="0.25">
      <c r="A56" s="25"/>
      <c r="B56" s="5"/>
      <c r="C56" s="36"/>
      <c r="D56" s="36"/>
      <c r="E56" s="36"/>
      <c r="F56" s="36"/>
      <c r="G56" s="37"/>
      <c r="H56" s="37"/>
      <c r="I56" s="37"/>
      <c r="J56" s="38"/>
      <c r="K56" s="221"/>
      <c r="L56" s="35"/>
      <c r="M56"/>
    </row>
    <row r="57" spans="1:24" ht="50.1" customHeight="1" thickBot="1" x14ac:dyDescent="0.25">
      <c r="A57" s="25"/>
      <c r="B57" s="5"/>
      <c r="C57" s="36"/>
      <c r="D57" s="36"/>
      <c r="E57" s="36"/>
      <c r="F57" s="36"/>
      <c r="G57" s="37"/>
      <c r="H57" s="37"/>
      <c r="I57" s="37"/>
      <c r="J57" s="38"/>
      <c r="K57" s="221"/>
      <c r="L57" s="35"/>
    </row>
    <row r="58" spans="1:24" ht="50.1" customHeight="1" thickBot="1" x14ac:dyDescent="0.25">
      <c r="A58" s="25"/>
      <c r="B58" s="5"/>
      <c r="C58" s="36"/>
      <c r="D58" s="36"/>
      <c r="E58" s="36"/>
      <c r="F58" s="36"/>
      <c r="G58" s="37"/>
      <c r="H58" s="37"/>
      <c r="I58" s="37"/>
      <c r="J58" s="38"/>
      <c r="K58" s="221"/>
      <c r="L58" s="35"/>
      <c r="M58" s="14"/>
      <c r="N58" s="14"/>
      <c r="O58" s="14"/>
      <c r="P58" s="14"/>
      <c r="Q58" s="14"/>
      <c r="R58" s="14"/>
      <c r="S58" s="14"/>
      <c r="T58" s="14"/>
      <c r="U58" s="14"/>
      <c r="V58" s="14"/>
      <c r="W58" s="14"/>
      <c r="X58" s="14"/>
    </row>
    <row r="59" spans="1:24" s="30" customFormat="1" ht="50.1" customHeight="1" thickBot="1" x14ac:dyDescent="0.25">
      <c r="A59" s="25"/>
      <c r="B59" s="5"/>
      <c r="C59" s="36"/>
      <c r="D59" s="36"/>
      <c r="E59" s="36"/>
      <c r="F59" s="36"/>
      <c r="G59" s="37"/>
      <c r="H59" s="37"/>
      <c r="I59" s="37"/>
      <c r="J59" s="38"/>
      <c r="K59" s="221"/>
      <c r="L59" s="35"/>
    </row>
    <row r="60" spans="1:24" s="30" customFormat="1" ht="50.1" customHeight="1" thickBot="1" x14ac:dyDescent="0.25">
      <c r="A60" s="25"/>
      <c r="B60" s="5"/>
      <c r="C60" s="36"/>
      <c r="D60" s="36"/>
      <c r="E60" s="36"/>
      <c r="F60" s="36"/>
      <c r="G60" s="37"/>
      <c r="H60" s="37"/>
      <c r="I60" s="37"/>
      <c r="J60" s="38"/>
      <c r="K60" s="221"/>
      <c r="L60" s="35"/>
    </row>
    <row r="61" spans="1:24" s="34" customFormat="1" ht="50.1" customHeight="1" thickBot="1" x14ac:dyDescent="0.25">
      <c r="A61" s="25"/>
      <c r="B61" s="5"/>
      <c r="C61" s="36"/>
      <c r="D61" s="36"/>
      <c r="E61" s="5"/>
      <c r="F61" s="36"/>
      <c r="G61" s="37"/>
      <c r="H61" s="37"/>
      <c r="I61" s="37"/>
      <c r="J61" s="38"/>
      <c r="K61" s="221"/>
      <c r="L61" s="35"/>
      <c r="M61" s="30"/>
    </row>
    <row r="62" spans="1:24" s="34" customFormat="1" ht="50.1" customHeight="1" thickBot="1" x14ac:dyDescent="0.25">
      <c r="A62" s="25"/>
      <c r="B62" s="5"/>
      <c r="C62" s="36"/>
      <c r="D62" s="36"/>
      <c r="E62" s="36"/>
      <c r="F62" s="36"/>
      <c r="G62" s="37"/>
      <c r="H62" s="37"/>
      <c r="I62" s="37"/>
      <c r="J62" s="38"/>
      <c r="K62" s="221"/>
      <c r="L62" s="35"/>
      <c r="M62" s="30"/>
    </row>
    <row r="63" spans="1:24" s="34" customFormat="1" ht="50.1" customHeight="1" thickBot="1" x14ac:dyDescent="0.25">
      <c r="A63" s="25"/>
      <c r="B63" s="5"/>
      <c r="C63" s="75"/>
      <c r="D63" s="75"/>
      <c r="E63" s="75"/>
      <c r="F63" s="75"/>
      <c r="G63" s="75"/>
      <c r="H63" s="75"/>
      <c r="I63" s="75"/>
      <c r="J63" s="76"/>
      <c r="K63" s="222"/>
      <c r="L63" s="77"/>
      <c r="M63" s="30"/>
    </row>
    <row r="64" spans="1:24" s="34" customFormat="1" ht="50.1" customHeight="1" thickBot="1" x14ac:dyDescent="0.25">
      <c r="A64" s="25"/>
      <c r="B64" s="5"/>
      <c r="C64" s="75"/>
      <c r="D64" s="75"/>
      <c r="E64" s="75"/>
      <c r="F64" s="75"/>
      <c r="G64" s="75"/>
      <c r="H64" s="75"/>
      <c r="I64" s="75"/>
      <c r="J64" s="76"/>
      <c r="K64" s="222"/>
      <c r="L64" s="77"/>
      <c r="M64" s="30"/>
    </row>
    <row r="65" spans="1:13" s="34" customFormat="1" ht="50.1" customHeight="1" thickBot="1" x14ac:dyDescent="0.25">
      <c r="A65" s="25"/>
      <c r="B65" s="5"/>
      <c r="C65" s="75"/>
      <c r="D65" s="75"/>
      <c r="E65" s="75"/>
      <c r="F65" s="75"/>
      <c r="G65" s="75"/>
      <c r="H65" s="75"/>
      <c r="I65" s="75"/>
      <c r="J65" s="76"/>
      <c r="K65" s="222"/>
      <c r="L65" s="77"/>
      <c r="M65" s="30"/>
    </row>
    <row r="66" spans="1:13" s="34" customFormat="1" ht="50.1" customHeight="1" thickBot="1" x14ac:dyDescent="0.25">
      <c r="A66" s="25"/>
      <c r="B66" s="5"/>
      <c r="C66" s="36"/>
      <c r="D66" s="36"/>
      <c r="E66" s="36"/>
      <c r="F66" s="36"/>
      <c r="G66" s="37"/>
      <c r="H66" s="37"/>
      <c r="I66" s="37"/>
      <c r="J66" s="38"/>
      <c r="K66" s="221"/>
      <c r="L66" s="35"/>
      <c r="M66" s="30"/>
    </row>
    <row r="67" spans="1:13" s="34" customFormat="1" ht="50.1" customHeight="1" thickBot="1" x14ac:dyDescent="0.25">
      <c r="A67" s="25"/>
      <c r="B67" s="5"/>
      <c r="C67" s="36"/>
      <c r="D67" s="36"/>
      <c r="E67" s="36"/>
      <c r="F67" s="36"/>
      <c r="G67" s="37"/>
      <c r="H67" s="37"/>
      <c r="I67" s="37"/>
      <c r="J67" s="38"/>
      <c r="K67" s="221"/>
      <c r="L67" s="35"/>
      <c r="M67" s="30"/>
    </row>
    <row r="68" spans="1:13" s="34" customFormat="1" ht="50.1" customHeight="1" thickBot="1" x14ac:dyDescent="0.25">
      <c r="A68" s="25"/>
      <c r="B68" s="5"/>
      <c r="C68" s="36"/>
      <c r="D68" s="36"/>
      <c r="E68" s="36"/>
      <c r="F68" s="36"/>
      <c r="G68" s="37"/>
      <c r="H68" s="37"/>
      <c r="I68" s="37"/>
      <c r="J68" s="38"/>
      <c r="K68" s="221"/>
      <c r="L68" s="35"/>
      <c r="M68" s="30"/>
    </row>
    <row r="69" spans="1:13" s="34" customFormat="1" ht="50.1" customHeight="1" thickBot="1" x14ac:dyDescent="0.25">
      <c r="A69" s="25"/>
      <c r="B69" s="5"/>
      <c r="C69" s="36"/>
      <c r="D69" s="36"/>
      <c r="E69" s="36"/>
      <c r="F69" s="36"/>
      <c r="G69" s="37"/>
      <c r="H69" s="37"/>
      <c r="I69" s="37"/>
      <c r="J69" s="38"/>
      <c r="K69" s="221"/>
      <c r="L69" s="35"/>
      <c r="M69" s="30"/>
    </row>
    <row r="70" spans="1:13" s="34" customFormat="1" ht="50.1" customHeight="1" thickBot="1" x14ac:dyDescent="0.25">
      <c r="A70" s="25"/>
      <c r="B70" s="5"/>
      <c r="C70" s="36"/>
      <c r="D70" s="36"/>
      <c r="E70" s="36"/>
      <c r="F70" s="36"/>
      <c r="G70" s="37"/>
      <c r="H70" s="37"/>
      <c r="I70" s="37"/>
      <c r="J70" s="38"/>
      <c r="K70" s="221"/>
      <c r="L70" s="35"/>
      <c r="M70" s="30"/>
    </row>
    <row r="71" spans="1:13" s="34" customFormat="1" ht="50.1" customHeight="1" thickBot="1" x14ac:dyDescent="0.25">
      <c r="A71" s="25"/>
      <c r="B71" s="5"/>
      <c r="C71" s="36"/>
      <c r="D71" s="36"/>
      <c r="E71" s="36"/>
      <c r="F71" s="36"/>
      <c r="G71" s="37"/>
      <c r="H71" s="37"/>
      <c r="I71" s="37"/>
      <c r="J71" s="36"/>
      <c r="K71" s="223"/>
      <c r="L71" s="35"/>
      <c r="M71" s="30"/>
    </row>
    <row r="72" spans="1:13" s="34" customFormat="1" ht="50.1" customHeight="1" thickBot="1" x14ac:dyDescent="0.25">
      <c r="A72" s="25"/>
      <c r="B72" s="5"/>
      <c r="C72" s="75"/>
      <c r="D72" s="75"/>
      <c r="E72" s="75"/>
      <c r="F72" s="75"/>
      <c r="G72" s="75"/>
      <c r="H72" s="75"/>
      <c r="I72" s="75"/>
      <c r="J72" s="75"/>
      <c r="K72" s="224"/>
      <c r="L72" s="77"/>
      <c r="M72" s="30"/>
    </row>
    <row r="73" spans="1:13" s="34" customFormat="1" ht="50.1" customHeight="1" thickBot="1" x14ac:dyDescent="0.25">
      <c r="A73" s="25"/>
      <c r="B73" s="5"/>
      <c r="C73" s="75"/>
      <c r="D73" s="75"/>
      <c r="E73" s="75"/>
      <c r="F73" s="75"/>
      <c r="G73" s="75"/>
      <c r="H73" s="75"/>
      <c r="I73" s="75"/>
      <c r="J73" s="75"/>
      <c r="K73" s="224"/>
      <c r="L73" s="77"/>
      <c r="M73" s="30"/>
    </row>
    <row r="74" spans="1:13" s="34" customFormat="1" ht="50.1" customHeight="1" thickBot="1" x14ac:dyDescent="0.25">
      <c r="A74" s="25"/>
      <c r="B74" s="5"/>
      <c r="C74" s="75"/>
      <c r="D74" s="75"/>
      <c r="E74" s="75"/>
      <c r="F74" s="75"/>
      <c r="G74" s="75"/>
      <c r="H74" s="75"/>
      <c r="I74" s="75"/>
      <c r="J74" s="75"/>
      <c r="K74" s="224"/>
      <c r="L74" s="77"/>
      <c r="M74" s="30"/>
    </row>
    <row r="75" spans="1:13" s="34" customFormat="1" ht="50.1" customHeight="1" thickBot="1" x14ac:dyDescent="0.25">
      <c r="A75" s="25"/>
      <c r="B75" s="5"/>
      <c r="C75" s="36"/>
      <c r="D75" s="36"/>
      <c r="E75" s="36"/>
      <c r="F75" s="36"/>
      <c r="G75" s="37"/>
      <c r="H75" s="37"/>
      <c r="I75" s="37"/>
      <c r="J75" s="36"/>
      <c r="K75" s="223"/>
      <c r="L75" s="35"/>
      <c r="M75" s="30"/>
    </row>
    <row r="76" spans="1:13" s="34" customFormat="1" ht="50.1" customHeight="1" thickBot="1" x14ac:dyDescent="0.25">
      <c r="A76" s="25"/>
      <c r="B76" s="5"/>
      <c r="C76" s="36"/>
      <c r="D76" s="36"/>
      <c r="E76" s="36"/>
      <c r="F76" s="36"/>
      <c r="G76" s="37"/>
      <c r="H76" s="37"/>
      <c r="I76" s="37"/>
      <c r="J76" s="36"/>
      <c r="K76" s="223"/>
      <c r="L76" s="35"/>
      <c r="M76" s="30"/>
    </row>
    <row r="77" spans="1:13" s="34" customFormat="1" ht="50.1" customHeight="1" thickBot="1" x14ac:dyDescent="0.25">
      <c r="A77" s="25"/>
      <c r="B77" s="5"/>
      <c r="C77" s="36"/>
      <c r="D77" s="36"/>
      <c r="E77" s="36"/>
      <c r="F77" s="36"/>
      <c r="G77" s="37"/>
      <c r="H77" s="37"/>
      <c r="I77" s="37"/>
      <c r="J77" s="36"/>
      <c r="K77" s="223"/>
      <c r="L77" s="35"/>
      <c r="M77" s="30"/>
    </row>
    <row r="78" spans="1:13" s="34" customFormat="1" ht="50.1" customHeight="1" thickBot="1" x14ac:dyDescent="0.25">
      <c r="A78" s="25"/>
      <c r="B78" s="5"/>
      <c r="C78" s="36"/>
      <c r="D78" s="36"/>
      <c r="E78" s="36"/>
      <c r="F78" s="36"/>
      <c r="G78" s="37"/>
      <c r="H78" s="37"/>
      <c r="I78" s="37"/>
      <c r="J78" s="36"/>
      <c r="K78" s="223"/>
      <c r="L78" s="35"/>
      <c r="M78" s="30"/>
    </row>
    <row r="79" spans="1:13" s="34" customFormat="1" ht="50.1" customHeight="1" thickBot="1" x14ac:dyDescent="0.25">
      <c r="A79" s="25"/>
      <c r="B79" s="5"/>
      <c r="C79" s="75"/>
      <c r="D79" s="75"/>
      <c r="E79" s="75"/>
      <c r="F79" s="75"/>
      <c r="G79" s="75"/>
      <c r="H79" s="75"/>
      <c r="I79" s="75"/>
      <c r="J79" s="75"/>
      <c r="K79" s="224"/>
      <c r="L79" s="77"/>
      <c r="M79" s="30"/>
    </row>
    <row r="80" spans="1:13" s="34" customFormat="1" ht="50.1" customHeight="1" thickBot="1" x14ac:dyDescent="0.25">
      <c r="A80" s="25"/>
      <c r="B80" s="5"/>
      <c r="C80" s="36"/>
      <c r="D80" s="36"/>
      <c r="E80" s="36"/>
      <c r="F80" s="36"/>
      <c r="G80" s="37"/>
      <c r="H80" s="37"/>
      <c r="I80" s="37"/>
      <c r="J80" s="36"/>
      <c r="K80" s="223"/>
      <c r="L80" s="35"/>
      <c r="M80" s="30"/>
    </row>
    <row r="81" spans="1:13" s="34" customFormat="1" ht="50.1" customHeight="1" thickBot="1" x14ac:dyDescent="0.25">
      <c r="A81" s="25"/>
      <c r="B81" s="5"/>
      <c r="C81" s="36"/>
      <c r="D81" s="36"/>
      <c r="E81" s="36"/>
      <c r="F81" s="36"/>
      <c r="G81" s="37"/>
      <c r="H81" s="37"/>
      <c r="I81" s="37"/>
      <c r="J81" s="36"/>
      <c r="K81" s="223"/>
      <c r="L81" s="35"/>
      <c r="M81" s="30"/>
    </row>
    <row r="82" spans="1:13" s="34" customFormat="1" ht="50.1" customHeight="1" thickBot="1" x14ac:dyDescent="0.25">
      <c r="A82" s="25"/>
      <c r="B82" s="5"/>
      <c r="C82" s="78"/>
      <c r="D82" s="36"/>
      <c r="E82" s="79"/>
      <c r="F82" s="79"/>
      <c r="G82" s="79"/>
      <c r="H82" s="79"/>
      <c r="I82" s="79"/>
      <c r="J82" s="79"/>
      <c r="K82" s="225"/>
      <c r="L82" s="77"/>
      <c r="M82" s="30"/>
    </row>
    <row r="83" spans="1:13" s="34" customFormat="1" ht="50.1" customHeight="1" thickBot="1" x14ac:dyDescent="0.25">
      <c r="A83" s="25"/>
      <c r="B83" s="5"/>
      <c r="C83" s="36"/>
      <c r="D83" s="36"/>
      <c r="E83" s="36"/>
      <c r="F83" s="36"/>
      <c r="G83" s="37"/>
      <c r="H83" s="37"/>
      <c r="I83" s="37"/>
      <c r="J83" s="36"/>
      <c r="K83" s="223"/>
      <c r="L83" s="35"/>
      <c r="M83" s="30"/>
    </row>
    <row r="84" spans="1:13" s="34" customFormat="1" ht="50.1" customHeight="1" thickBot="1" x14ac:dyDescent="0.25">
      <c r="A84" s="25"/>
      <c r="B84" s="5"/>
      <c r="C84" s="36"/>
      <c r="D84" s="36"/>
      <c r="E84" s="36"/>
      <c r="F84" s="36"/>
      <c r="G84" s="37"/>
      <c r="H84" s="37"/>
      <c r="I84" s="37"/>
      <c r="J84" s="36"/>
      <c r="K84" s="223"/>
      <c r="L84" s="77"/>
      <c r="M84" s="30"/>
    </row>
    <row r="85" spans="1:13" s="34" customFormat="1" ht="50.1" customHeight="1" thickBot="1" x14ac:dyDescent="0.25">
      <c r="A85" s="25"/>
      <c r="B85" s="5"/>
      <c r="C85" s="36"/>
      <c r="D85" s="36"/>
      <c r="E85" s="36"/>
      <c r="F85" s="36"/>
      <c r="G85" s="37"/>
      <c r="H85" s="37"/>
      <c r="I85" s="37"/>
      <c r="J85" s="36"/>
      <c r="K85" s="223"/>
      <c r="L85" s="77"/>
      <c r="M85" s="30"/>
    </row>
    <row r="86" spans="1:13" s="34" customFormat="1" ht="50.1" customHeight="1" thickBot="1" x14ac:dyDescent="0.25">
      <c r="A86" s="25"/>
      <c r="B86" s="5"/>
      <c r="C86" s="36"/>
      <c r="D86" s="36"/>
      <c r="E86" s="36"/>
      <c r="F86" s="36"/>
      <c r="G86" s="37"/>
      <c r="H86" s="37"/>
      <c r="I86" s="37"/>
      <c r="J86" s="36"/>
      <c r="K86" s="223"/>
      <c r="L86" s="35"/>
      <c r="M86" s="30"/>
    </row>
    <row r="87" spans="1:13" s="34" customFormat="1" ht="50.1" customHeight="1" thickBot="1" x14ac:dyDescent="0.25">
      <c r="A87" s="27"/>
      <c r="B87" s="41"/>
      <c r="C87" s="38"/>
      <c r="D87" s="36"/>
      <c r="E87" s="38"/>
      <c r="F87" s="38"/>
      <c r="G87" s="39"/>
      <c r="H87" s="39"/>
      <c r="I87" s="39"/>
      <c r="J87" s="38"/>
      <c r="K87" s="221"/>
      <c r="L87" s="42"/>
      <c r="M87" s="30"/>
    </row>
    <row r="88" spans="1:13" s="34" customFormat="1" ht="50.1" customHeight="1" thickBot="1" x14ac:dyDescent="0.25">
      <c r="A88" s="25"/>
      <c r="B88" s="5"/>
      <c r="C88" s="36"/>
      <c r="D88" s="36"/>
      <c r="E88" s="36"/>
      <c r="F88" s="36"/>
      <c r="G88" s="37"/>
      <c r="H88" s="37"/>
      <c r="I88" s="37"/>
      <c r="J88" s="36"/>
      <c r="K88" s="223"/>
      <c r="L88" s="35"/>
      <c r="M88" s="30"/>
    </row>
    <row r="89" spans="1:13" s="34" customFormat="1" ht="50.1" customHeight="1" thickBot="1" x14ac:dyDescent="0.25">
      <c r="A89" s="25"/>
      <c r="B89" s="5"/>
      <c r="C89" s="36"/>
      <c r="D89" s="36"/>
      <c r="E89" s="36"/>
      <c r="F89" s="36"/>
      <c r="G89" s="37"/>
      <c r="H89" s="37"/>
      <c r="I89" s="37"/>
      <c r="J89" s="36"/>
      <c r="K89" s="223"/>
      <c r="L89" s="77"/>
      <c r="M89" s="30"/>
    </row>
    <row r="90" spans="1:13" s="34" customFormat="1" ht="50.1" customHeight="1" thickBot="1" x14ac:dyDescent="0.25">
      <c r="A90" s="25"/>
      <c r="B90" s="5"/>
      <c r="C90" s="36"/>
      <c r="D90" s="36"/>
      <c r="E90" s="36"/>
      <c r="F90" s="36"/>
      <c r="G90" s="37"/>
      <c r="H90" s="37"/>
      <c r="I90" s="37"/>
      <c r="J90" s="36"/>
      <c r="K90" s="223"/>
      <c r="L90" s="77"/>
      <c r="M90" s="30"/>
    </row>
    <row r="91" spans="1:13" s="34" customFormat="1" ht="50.1" customHeight="1" thickBot="1" x14ac:dyDescent="0.25">
      <c r="A91" s="25"/>
      <c r="B91" s="5"/>
      <c r="C91" s="36"/>
      <c r="D91" s="36"/>
      <c r="E91" s="40"/>
      <c r="F91" s="36"/>
      <c r="G91" s="37"/>
      <c r="H91" s="37"/>
      <c r="I91" s="37"/>
      <c r="J91" s="36"/>
      <c r="K91" s="223"/>
      <c r="L91" s="35"/>
      <c r="M91" s="30"/>
    </row>
    <row r="92" spans="1:13" s="34" customFormat="1" ht="50.1" customHeight="1" thickBot="1" x14ac:dyDescent="0.25">
      <c r="A92" s="25"/>
      <c r="B92" s="5"/>
      <c r="C92" s="36"/>
      <c r="D92" s="36"/>
      <c r="E92" s="36"/>
      <c r="F92" s="36"/>
      <c r="G92" s="37"/>
      <c r="H92" s="37"/>
      <c r="I92" s="37"/>
      <c r="J92" s="36"/>
      <c r="K92" s="223"/>
      <c r="L92" s="35"/>
      <c r="M92" s="30"/>
    </row>
    <row r="93" spans="1:13" s="34" customFormat="1" ht="50.1" customHeight="1" thickBot="1" x14ac:dyDescent="0.25">
      <c r="A93" s="25"/>
      <c r="B93" s="5"/>
      <c r="C93" s="36"/>
      <c r="D93" s="36"/>
      <c r="E93" s="36"/>
      <c r="F93" s="36"/>
      <c r="G93" s="37"/>
      <c r="H93" s="37"/>
      <c r="I93" s="37"/>
      <c r="J93" s="36"/>
      <c r="K93" s="223"/>
      <c r="L93" s="35"/>
      <c r="M93" s="30"/>
    </row>
    <row r="94" spans="1:13" s="34" customFormat="1" ht="50.1" customHeight="1" thickBot="1" x14ac:dyDescent="0.25">
      <c r="A94" s="25"/>
      <c r="B94" s="5"/>
      <c r="C94" s="36"/>
      <c r="D94" s="36"/>
      <c r="E94" s="36"/>
      <c r="F94" s="36"/>
      <c r="G94" s="37"/>
      <c r="H94" s="37"/>
      <c r="I94" s="37"/>
      <c r="J94" s="36"/>
      <c r="K94" s="223"/>
      <c r="L94" s="35"/>
      <c r="M94" s="30"/>
    </row>
    <row r="95" spans="1:13" s="34" customFormat="1" ht="50.1" customHeight="1" thickBot="1" x14ac:dyDescent="0.25">
      <c r="A95" s="25"/>
      <c r="B95" s="5"/>
      <c r="C95" s="36"/>
      <c r="D95" s="36"/>
      <c r="E95" s="36"/>
      <c r="F95" s="36"/>
      <c r="G95" s="37"/>
      <c r="H95" s="37"/>
      <c r="I95" s="37"/>
      <c r="J95" s="36"/>
      <c r="K95" s="223"/>
      <c r="L95" s="77"/>
      <c r="M95" s="30"/>
    </row>
    <row r="96" spans="1:13" s="34" customFormat="1" ht="50.1" customHeight="1" thickBot="1" x14ac:dyDescent="0.25">
      <c r="A96" s="25"/>
      <c r="B96" s="5"/>
      <c r="C96" s="36"/>
      <c r="D96" s="36"/>
      <c r="E96" s="36"/>
      <c r="F96" s="36"/>
      <c r="G96" s="37"/>
      <c r="H96" s="37"/>
      <c r="I96" s="37"/>
      <c r="J96" s="36"/>
      <c r="K96" s="223"/>
      <c r="L96" s="35"/>
      <c r="M96" s="30"/>
    </row>
    <row r="97" spans="1:13" s="34" customFormat="1" ht="50.1" customHeight="1" thickBot="1" x14ac:dyDescent="0.25">
      <c r="A97" s="25"/>
      <c r="B97" s="5"/>
      <c r="C97" s="36"/>
      <c r="D97" s="36"/>
      <c r="E97" s="36"/>
      <c r="F97" s="36"/>
      <c r="G97" s="37"/>
      <c r="H97" s="37"/>
      <c r="I97" s="37"/>
      <c r="J97" s="36"/>
      <c r="K97" s="223"/>
      <c r="L97" s="35"/>
      <c r="M97" s="30"/>
    </row>
    <row r="98" spans="1:13" s="34" customFormat="1" ht="50.1" customHeight="1" thickBot="1" x14ac:dyDescent="0.25">
      <c r="A98" s="25"/>
      <c r="B98" s="5"/>
      <c r="C98" s="36"/>
      <c r="D98" s="36"/>
      <c r="E98" s="36"/>
      <c r="F98" s="36"/>
      <c r="G98" s="37"/>
      <c r="H98" s="37"/>
      <c r="I98" s="37"/>
      <c r="J98" s="36"/>
      <c r="K98" s="223"/>
      <c r="L98" s="77"/>
      <c r="M98" s="30"/>
    </row>
  </sheetData>
  <autoFilter ref="A2:L40">
    <sortState ref="A3:L40">
      <sortCondition ref="A2:A40"/>
    </sortState>
  </autoFilter>
  <mergeCells count="1">
    <mergeCell ref="B1:L1"/>
  </mergeCells>
  <phoneticPr fontId="19" type="noConversion"/>
  <pageMargins left="0.7" right="0.7" top="0.75" bottom="0.75" header="0.3" footer="0.3"/>
  <pageSetup paperSize="9" scale="14"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0"/>
  <sheetViews>
    <sheetView zoomScale="60" zoomScaleNormal="60" workbookViewId="0">
      <pane ySplit="2" topLeftCell="A59" activePane="bottomLeft" state="frozen"/>
      <selection pane="bottomLeft" activeCell="A68" sqref="A68:XFD68"/>
    </sheetView>
  </sheetViews>
  <sheetFormatPr baseColWidth="10" defaultRowHeight="12.75" x14ac:dyDescent="0.2"/>
  <cols>
    <col min="1" max="1" width="15.140625" customWidth="1"/>
    <col min="2" max="2" width="19.140625" style="358" bestFit="1" customWidth="1"/>
    <col min="3" max="3" width="33.28515625" style="358" customWidth="1"/>
    <col min="4" max="4" width="11.7109375" style="357" customWidth="1"/>
    <col min="5" max="5" width="13" style="357" customWidth="1"/>
    <col min="6" max="6" width="71.28515625" style="357" customWidth="1"/>
    <col min="7" max="7" width="18.7109375" style="357" customWidth="1"/>
    <col min="8" max="9" width="15.7109375" style="357" customWidth="1"/>
    <col min="10" max="10" width="12.7109375" style="357" customWidth="1"/>
    <col min="11" max="11" width="18.42578125" style="357" customWidth="1"/>
    <col min="12" max="12" width="15.5703125" style="343" customWidth="1"/>
    <col min="13" max="13" width="12.7109375" style="342" customWidth="1"/>
    <col min="14" max="14" width="19.85546875" customWidth="1"/>
    <col min="15" max="15" width="20.140625" customWidth="1"/>
  </cols>
  <sheetData>
    <row r="1" spans="1:24" s="14" customFormat="1" ht="74.099999999999994" customHeight="1" thickBot="1" x14ac:dyDescent="0.25">
      <c r="B1" s="359">
        <f ca="1">TODAY()</f>
        <v>43276</v>
      </c>
      <c r="C1" s="519" t="s">
        <v>805</v>
      </c>
      <c r="D1" s="520"/>
      <c r="E1" s="520"/>
      <c r="F1" s="520"/>
      <c r="G1" s="520"/>
      <c r="H1" s="520"/>
      <c r="I1" s="520"/>
      <c r="J1" s="520"/>
      <c r="K1" s="520"/>
      <c r="L1" s="520"/>
      <c r="M1" s="521"/>
      <c r="N1" s="13"/>
    </row>
    <row r="2" spans="1:24" s="14" customFormat="1" ht="57.75" thickBot="1" x14ac:dyDescent="0.25">
      <c r="A2" s="479" t="s">
        <v>869</v>
      </c>
      <c r="B2" s="360" t="s">
        <v>23</v>
      </c>
      <c r="C2" s="361" t="s">
        <v>807</v>
      </c>
      <c r="D2" s="362" t="s">
        <v>24</v>
      </c>
      <c r="E2" s="362" t="s">
        <v>26</v>
      </c>
      <c r="F2" s="362" t="s">
        <v>31</v>
      </c>
      <c r="G2" s="362" t="s">
        <v>58</v>
      </c>
      <c r="H2" s="362" t="s">
        <v>32</v>
      </c>
      <c r="I2" s="362" t="s">
        <v>20</v>
      </c>
      <c r="J2" s="362" t="s">
        <v>808</v>
      </c>
      <c r="K2" s="362" t="s">
        <v>28</v>
      </c>
      <c r="L2" s="363" t="s">
        <v>806</v>
      </c>
      <c r="M2" s="364" t="s">
        <v>716</v>
      </c>
      <c r="N2" s="400" t="s">
        <v>825</v>
      </c>
      <c r="O2" s="400" t="s">
        <v>826</v>
      </c>
    </row>
    <row r="3" spans="1:24" s="14" customFormat="1" ht="43.5" thickBot="1" x14ac:dyDescent="0.25">
      <c r="B3" s="370">
        <v>43111</v>
      </c>
      <c r="C3" s="371"/>
      <c r="D3" s="372" t="s">
        <v>672</v>
      </c>
      <c r="E3" s="372" t="s">
        <v>296</v>
      </c>
      <c r="F3" s="372" t="s">
        <v>671</v>
      </c>
      <c r="G3" s="372" t="s">
        <v>751</v>
      </c>
      <c r="H3" s="372"/>
      <c r="I3" s="372"/>
      <c r="J3" s="372"/>
      <c r="K3" s="373" t="s">
        <v>50</v>
      </c>
      <c r="L3" s="374" t="s">
        <v>35</v>
      </c>
      <c r="M3" s="375"/>
      <c r="N3" s="234"/>
      <c r="O3" s="234"/>
      <c r="P3" s="234"/>
      <c r="Q3" s="234"/>
      <c r="R3" s="234"/>
      <c r="S3" s="234"/>
      <c r="T3" s="234"/>
      <c r="U3" s="234"/>
      <c r="V3" s="234"/>
      <c r="W3" s="234"/>
      <c r="X3" s="234"/>
    </row>
    <row r="4" spans="1:24" s="14" customFormat="1" ht="29.25" thickBot="1" x14ac:dyDescent="0.25">
      <c r="B4" s="489">
        <v>43119</v>
      </c>
      <c r="C4" s="490"/>
      <c r="D4" s="491" t="s">
        <v>301</v>
      </c>
      <c r="E4" s="491" t="s">
        <v>418</v>
      </c>
      <c r="F4" s="491" t="s">
        <v>888</v>
      </c>
      <c r="G4" s="491" t="s">
        <v>886</v>
      </c>
      <c r="H4" s="491"/>
      <c r="I4" s="491" t="s">
        <v>887</v>
      </c>
      <c r="J4" s="491"/>
      <c r="K4" s="405"/>
      <c r="L4" s="486" t="s">
        <v>656</v>
      </c>
      <c r="M4" s="487"/>
      <c r="N4" s="488" t="s">
        <v>882</v>
      </c>
      <c r="O4" s="488" t="s">
        <v>883</v>
      </c>
      <c r="P4" s="234"/>
      <c r="Q4" s="234"/>
      <c r="R4" s="234"/>
      <c r="S4" s="234"/>
      <c r="T4" s="234"/>
      <c r="U4" s="234"/>
      <c r="V4" s="234"/>
      <c r="W4" s="234"/>
      <c r="X4" s="234"/>
    </row>
    <row r="5" spans="1:24" s="14" customFormat="1" ht="29.25" thickBot="1" x14ac:dyDescent="0.25">
      <c r="B5" s="376">
        <v>43123</v>
      </c>
      <c r="C5" s="377"/>
      <c r="D5" s="377" t="s">
        <v>666</v>
      </c>
      <c r="E5" s="377" t="s">
        <v>418</v>
      </c>
      <c r="F5" s="377" t="s">
        <v>692</v>
      </c>
      <c r="G5" s="377" t="s">
        <v>752</v>
      </c>
      <c r="H5" s="378"/>
      <c r="I5" s="378"/>
      <c r="J5" s="378"/>
      <c r="K5" s="379" t="s">
        <v>438</v>
      </c>
      <c r="L5" s="380" t="s">
        <v>694</v>
      </c>
      <c r="M5" s="381"/>
    </row>
    <row r="6" spans="1:24" s="30" customFormat="1" ht="29.25" thickBot="1" x14ac:dyDescent="0.25">
      <c r="B6" s="366">
        <v>43124</v>
      </c>
      <c r="C6" s="366"/>
      <c r="D6" s="366" t="s">
        <v>665</v>
      </c>
      <c r="E6" s="366" t="s">
        <v>418</v>
      </c>
      <c r="F6" s="366" t="s">
        <v>664</v>
      </c>
      <c r="G6" s="366" t="s">
        <v>752</v>
      </c>
      <c r="H6" s="366"/>
      <c r="I6" s="366"/>
      <c r="J6" s="366" t="s">
        <v>804</v>
      </c>
      <c r="K6" s="366" t="s">
        <v>38</v>
      </c>
      <c r="L6" s="366" t="s">
        <v>37</v>
      </c>
      <c r="M6" s="366"/>
      <c r="N6" s="434" t="s">
        <v>831</v>
      </c>
      <c r="O6" s="434" t="s">
        <v>838</v>
      </c>
      <c r="P6" s="14"/>
      <c r="Q6" s="14"/>
      <c r="R6" s="14"/>
      <c r="S6" s="14"/>
      <c r="T6" s="14"/>
      <c r="U6" s="14"/>
      <c r="V6" s="14"/>
      <c r="W6" s="14"/>
      <c r="X6" s="14"/>
    </row>
    <row r="7" spans="1:24" s="30" customFormat="1" ht="29.25" thickBot="1" x14ac:dyDescent="0.25">
      <c r="B7" s="383">
        <v>43126</v>
      </c>
      <c r="C7" s="384"/>
      <c r="D7" s="384" t="s">
        <v>809</v>
      </c>
      <c r="E7" s="384" t="s">
        <v>599</v>
      </c>
      <c r="F7" s="384" t="s">
        <v>595</v>
      </c>
      <c r="G7" s="384" t="s">
        <v>754</v>
      </c>
      <c r="H7" s="385"/>
      <c r="I7" s="385"/>
      <c r="J7" s="385"/>
      <c r="K7" s="386" t="s">
        <v>50</v>
      </c>
      <c r="L7" s="387" t="s">
        <v>37</v>
      </c>
      <c r="M7" s="388" t="s">
        <v>686</v>
      </c>
    </row>
    <row r="8" spans="1:24" s="30" customFormat="1" ht="29.25" thickBot="1" x14ac:dyDescent="0.25">
      <c r="B8" s="376">
        <v>43129</v>
      </c>
      <c r="C8" s="377">
        <v>43131</v>
      </c>
      <c r="D8" s="377"/>
      <c r="E8" s="377"/>
      <c r="F8" s="377" t="s">
        <v>669</v>
      </c>
      <c r="G8" s="377"/>
      <c r="H8" s="378"/>
      <c r="I8" s="378"/>
      <c r="J8" s="378"/>
      <c r="K8" s="379" t="s">
        <v>670</v>
      </c>
      <c r="L8" s="380" t="s">
        <v>131</v>
      </c>
      <c r="M8" s="381"/>
    </row>
    <row r="9" spans="1:24" s="30" customFormat="1" ht="100.5" thickBot="1" x14ac:dyDescent="0.25">
      <c r="B9" s="389">
        <v>43132</v>
      </c>
      <c r="C9" s="390"/>
      <c r="D9" s="372" t="s">
        <v>672</v>
      </c>
      <c r="E9" s="390" t="s">
        <v>296</v>
      </c>
      <c r="F9" s="372" t="s">
        <v>673</v>
      </c>
      <c r="G9" s="390" t="s">
        <v>753</v>
      </c>
      <c r="H9" s="391"/>
      <c r="I9" s="391"/>
      <c r="J9" s="391"/>
      <c r="K9" s="373" t="s">
        <v>50</v>
      </c>
      <c r="L9" s="374" t="s">
        <v>35</v>
      </c>
      <c r="M9" s="375"/>
    </row>
    <row r="10" spans="1:24" s="30" customFormat="1" ht="57.75" thickBot="1" x14ac:dyDescent="0.25">
      <c r="B10" s="370">
        <v>43132</v>
      </c>
      <c r="C10" s="371" t="s">
        <v>699</v>
      </c>
      <c r="D10" s="371"/>
      <c r="E10" s="372" t="s">
        <v>536</v>
      </c>
      <c r="F10" s="392" t="s">
        <v>649</v>
      </c>
      <c r="G10" s="372" t="s">
        <v>66</v>
      </c>
      <c r="H10" s="393"/>
      <c r="I10" s="393"/>
      <c r="J10" s="393"/>
      <c r="K10" s="394" t="s">
        <v>647</v>
      </c>
      <c r="L10" s="374" t="s">
        <v>35</v>
      </c>
      <c r="M10" s="375"/>
    </row>
    <row r="11" spans="1:24" s="14" customFormat="1" ht="29.25" thickBot="1" x14ac:dyDescent="0.25">
      <c r="B11" s="489">
        <v>43133</v>
      </c>
      <c r="C11" s="490"/>
      <c r="D11" s="491" t="s">
        <v>301</v>
      </c>
      <c r="E11" s="491" t="s">
        <v>418</v>
      </c>
      <c r="F11" s="491" t="s">
        <v>889</v>
      </c>
      <c r="G11" s="491" t="s">
        <v>886</v>
      </c>
      <c r="H11" s="491"/>
      <c r="I11" s="491" t="s">
        <v>887</v>
      </c>
      <c r="J11" s="491"/>
      <c r="K11" s="405"/>
      <c r="L11" s="486" t="s">
        <v>656</v>
      </c>
      <c r="M11" s="487"/>
      <c r="N11" s="488" t="s">
        <v>882</v>
      </c>
      <c r="O11" s="488" t="s">
        <v>883</v>
      </c>
      <c r="P11" s="234"/>
      <c r="Q11" s="234"/>
      <c r="R11" s="234"/>
      <c r="S11" s="234"/>
      <c r="T11" s="234"/>
      <c r="U11" s="234"/>
      <c r="V11" s="234"/>
      <c r="W11" s="234"/>
      <c r="X11" s="234"/>
    </row>
    <row r="12" spans="1:24" s="30" customFormat="1" ht="43.5" thickBot="1" x14ac:dyDescent="0.25">
      <c r="B12" s="382">
        <v>43139</v>
      </c>
      <c r="C12" s="395"/>
      <c r="D12" s="366" t="s">
        <v>667</v>
      </c>
      <c r="E12" s="366" t="s">
        <v>506</v>
      </c>
      <c r="F12" s="366" t="s">
        <v>800</v>
      </c>
      <c r="G12" s="366" t="s">
        <v>668</v>
      </c>
      <c r="H12" s="367"/>
      <c r="I12" s="367" t="s">
        <v>803</v>
      </c>
      <c r="J12" s="367"/>
      <c r="K12" s="368" t="s">
        <v>801</v>
      </c>
      <c r="L12" s="369" t="s">
        <v>37</v>
      </c>
      <c r="M12" s="356" t="s">
        <v>802</v>
      </c>
    </row>
    <row r="13" spans="1:24" s="30" customFormat="1" ht="29.25" thickBot="1" x14ac:dyDescent="0.25">
      <c r="B13" s="376">
        <v>43140</v>
      </c>
      <c r="C13" s="377"/>
      <c r="D13" s="377" t="s">
        <v>822</v>
      </c>
      <c r="E13" s="377"/>
      <c r="F13" s="377" t="s">
        <v>820</v>
      </c>
      <c r="G13" s="377"/>
      <c r="H13" s="378"/>
      <c r="I13" s="378"/>
      <c r="J13" s="378"/>
      <c r="K13" s="379" t="s">
        <v>821</v>
      </c>
      <c r="L13" s="380" t="s">
        <v>131</v>
      </c>
      <c r="M13" s="381"/>
    </row>
    <row r="14" spans="1:24" s="30" customFormat="1" ht="86.25" thickBot="1" x14ac:dyDescent="0.25">
      <c r="B14" s="382">
        <v>43171</v>
      </c>
      <c r="C14" s="395"/>
      <c r="D14" s="366" t="s">
        <v>211</v>
      </c>
      <c r="E14" s="366" t="s">
        <v>506</v>
      </c>
      <c r="F14" s="366" t="s">
        <v>969</v>
      </c>
      <c r="G14" s="366" t="s">
        <v>970</v>
      </c>
      <c r="H14" s="367"/>
      <c r="I14" s="367" t="s">
        <v>803</v>
      </c>
      <c r="J14" s="367"/>
      <c r="K14" s="368" t="s">
        <v>971</v>
      </c>
      <c r="L14" s="369" t="s">
        <v>37</v>
      </c>
      <c r="M14" s="356"/>
    </row>
    <row r="15" spans="1:24" s="30" customFormat="1" ht="29.25" thickBot="1" x14ac:dyDescent="0.25">
      <c r="B15" s="396">
        <v>43146</v>
      </c>
      <c r="C15" s="397" t="s">
        <v>519</v>
      </c>
      <c r="D15" s="397" t="s">
        <v>515</v>
      </c>
      <c r="E15" s="397" t="s">
        <v>506</v>
      </c>
      <c r="F15" s="397" t="s">
        <v>518</v>
      </c>
      <c r="G15" s="397" t="s">
        <v>514</v>
      </c>
      <c r="H15" s="398"/>
      <c r="I15" s="398"/>
      <c r="J15" s="398"/>
      <c r="K15" s="399"/>
      <c r="L15" s="400" t="s">
        <v>839</v>
      </c>
      <c r="M15" s="401"/>
    </row>
    <row r="16" spans="1:24" s="30" customFormat="1" ht="15" thickBot="1" x14ac:dyDescent="0.25">
      <c r="B16" s="402">
        <v>43148</v>
      </c>
      <c r="C16" s="403"/>
      <c r="D16" s="403"/>
      <c r="E16" s="403"/>
      <c r="F16" s="403" t="s">
        <v>655</v>
      </c>
      <c r="G16" s="403"/>
      <c r="H16" s="404"/>
      <c r="I16" s="404"/>
      <c r="J16" s="404"/>
      <c r="K16" s="405"/>
      <c r="L16" s="406" t="s">
        <v>656</v>
      </c>
      <c r="M16" s="407"/>
    </row>
    <row r="17" spans="1:24" s="30" customFormat="1" ht="43.5" thickBot="1" x14ac:dyDescent="0.25">
      <c r="B17" s="370">
        <v>43153</v>
      </c>
      <c r="C17" s="371"/>
      <c r="D17" s="371" t="s">
        <v>772</v>
      </c>
      <c r="E17" s="372" t="s">
        <v>771</v>
      </c>
      <c r="F17" s="392" t="s">
        <v>770</v>
      </c>
      <c r="G17" s="372" t="s">
        <v>40</v>
      </c>
      <c r="H17" s="393"/>
      <c r="I17" s="393"/>
      <c r="J17" s="393"/>
      <c r="K17" s="394" t="s">
        <v>50</v>
      </c>
      <c r="L17" s="374" t="s">
        <v>35</v>
      </c>
      <c r="M17" s="375" t="s">
        <v>769</v>
      </c>
    </row>
    <row r="18" spans="1:24" s="30" customFormat="1" ht="29.25" thickBot="1" x14ac:dyDescent="0.25">
      <c r="B18" s="450">
        <v>43160</v>
      </c>
      <c r="C18" s="450"/>
      <c r="D18" s="458" t="s">
        <v>672</v>
      </c>
      <c r="E18" s="450" t="s">
        <v>296</v>
      </c>
      <c r="F18" s="450" t="s">
        <v>305</v>
      </c>
      <c r="G18" s="450" t="s">
        <v>755</v>
      </c>
      <c r="H18" s="459"/>
      <c r="I18" s="459"/>
      <c r="J18" s="459"/>
      <c r="K18" s="462" t="s">
        <v>50</v>
      </c>
      <c r="L18" s="467" t="s">
        <v>35</v>
      </c>
      <c r="M18" s="472"/>
    </row>
    <row r="19" spans="1:24" s="30" customFormat="1" ht="29.25" thickBot="1" x14ac:dyDescent="0.25">
      <c r="B19" s="389">
        <v>43160</v>
      </c>
      <c r="C19" s="390"/>
      <c r="D19" s="390"/>
      <c r="E19" s="390" t="s">
        <v>255</v>
      </c>
      <c r="F19" s="390" t="s">
        <v>677</v>
      </c>
      <c r="G19" s="390" t="s">
        <v>74</v>
      </c>
      <c r="H19" s="391"/>
      <c r="I19" s="391"/>
      <c r="J19" s="391"/>
      <c r="K19" s="373"/>
      <c r="L19" s="374" t="s">
        <v>35</v>
      </c>
      <c r="M19" s="375"/>
    </row>
    <row r="20" spans="1:24" s="30" customFormat="1" ht="57.75" thickBot="1" x14ac:dyDescent="0.25">
      <c r="B20" s="402">
        <v>43161</v>
      </c>
      <c r="C20" s="403"/>
      <c r="D20" s="403" t="s">
        <v>301</v>
      </c>
      <c r="E20" s="403" t="s">
        <v>418</v>
      </c>
      <c r="F20" s="403" t="s">
        <v>890</v>
      </c>
      <c r="G20" s="403" t="s">
        <v>886</v>
      </c>
      <c r="H20" s="404"/>
      <c r="I20" s="404" t="s">
        <v>887</v>
      </c>
      <c r="J20" s="404"/>
      <c r="K20" s="405" t="s">
        <v>885</v>
      </c>
      <c r="L20" s="486" t="s">
        <v>884</v>
      </c>
      <c r="M20" s="487"/>
      <c r="N20" s="488" t="s">
        <v>882</v>
      </c>
      <c r="O20" s="488" t="s">
        <v>883</v>
      </c>
    </row>
    <row r="21" spans="1:24" s="30" customFormat="1" ht="43.5" thickBot="1" x14ac:dyDescent="0.25">
      <c r="B21" s="376">
        <v>43171</v>
      </c>
      <c r="C21" s="455" t="s">
        <v>581</v>
      </c>
      <c r="D21" s="377"/>
      <c r="E21" s="377"/>
      <c r="F21" s="377" t="s">
        <v>534</v>
      </c>
      <c r="G21" s="377" t="s">
        <v>535</v>
      </c>
      <c r="H21" s="378"/>
      <c r="I21" s="378"/>
      <c r="J21" s="378"/>
      <c r="K21" s="379" t="s">
        <v>582</v>
      </c>
      <c r="L21" s="380" t="s">
        <v>131</v>
      </c>
      <c r="M21" s="381"/>
    </row>
    <row r="22" spans="1:24" s="30" customFormat="1" ht="71.25" x14ac:dyDescent="0.2">
      <c r="B22" s="451">
        <v>43171</v>
      </c>
      <c r="C22" s="456"/>
      <c r="D22" s="456" t="s">
        <v>211</v>
      </c>
      <c r="E22" s="456" t="s">
        <v>506</v>
      </c>
      <c r="F22" s="456" t="s">
        <v>853</v>
      </c>
      <c r="G22" s="456" t="s">
        <v>854</v>
      </c>
      <c r="H22" s="456" t="s">
        <v>855</v>
      </c>
      <c r="I22" s="456"/>
      <c r="J22" s="456"/>
      <c r="K22" s="463" t="s">
        <v>856</v>
      </c>
      <c r="L22" s="468" t="s">
        <v>524</v>
      </c>
      <c r="M22" s="473"/>
      <c r="N22" s="477" t="s">
        <v>831</v>
      </c>
      <c r="O22" s="477" t="s">
        <v>857</v>
      </c>
    </row>
    <row r="23" spans="1:24" s="30" customFormat="1" ht="51" customHeight="1" x14ac:dyDescent="0.2">
      <c r="B23" s="442">
        <v>43173</v>
      </c>
      <c r="C23" s="443"/>
      <c r="D23" s="443" t="s">
        <v>348</v>
      </c>
      <c r="E23" s="443" t="s">
        <v>506</v>
      </c>
      <c r="F23" s="444" t="s">
        <v>837</v>
      </c>
      <c r="G23" s="443" t="s">
        <v>833</v>
      </c>
      <c r="H23" s="444" t="s">
        <v>834</v>
      </c>
      <c r="I23" s="443"/>
      <c r="J23" s="443"/>
      <c r="K23" s="444" t="s">
        <v>836</v>
      </c>
      <c r="L23" s="443" t="s">
        <v>656</v>
      </c>
      <c r="M23" s="443"/>
      <c r="N23" s="443" t="s">
        <v>831</v>
      </c>
      <c r="O23" s="444" t="s">
        <v>835</v>
      </c>
      <c r="Q23" s="433"/>
      <c r="R23" s="433"/>
      <c r="S23" s="433"/>
      <c r="T23" s="433"/>
      <c r="U23" s="433"/>
      <c r="V23" s="433"/>
      <c r="W23" s="433"/>
      <c r="X23" s="433"/>
    </row>
    <row r="24" spans="1:24" s="30" customFormat="1" ht="51" customHeight="1" x14ac:dyDescent="0.2">
      <c r="A24" s="480">
        <v>43174</v>
      </c>
      <c r="B24" s="482">
        <v>43174</v>
      </c>
      <c r="C24" s="483"/>
      <c r="D24" s="485" t="s">
        <v>774</v>
      </c>
      <c r="E24" s="483" t="s">
        <v>296</v>
      </c>
      <c r="F24" s="484" t="s">
        <v>874</v>
      </c>
      <c r="G24" s="483" t="s">
        <v>873</v>
      </c>
      <c r="H24" s="484"/>
      <c r="I24" s="483"/>
      <c r="J24" s="483"/>
      <c r="K24" s="484" t="s">
        <v>50</v>
      </c>
      <c r="L24" s="469" t="s">
        <v>35</v>
      </c>
      <c r="M24" s="483"/>
      <c r="N24" s="483"/>
      <c r="O24" s="484"/>
      <c r="Q24" s="433"/>
      <c r="R24" s="433"/>
      <c r="S24" s="433"/>
      <c r="T24" s="433"/>
      <c r="U24" s="433"/>
      <c r="V24" s="433"/>
      <c r="W24" s="433"/>
      <c r="X24" s="433"/>
    </row>
    <row r="25" spans="1:24" s="433" customFormat="1" ht="57.75" thickBot="1" x14ac:dyDescent="0.25">
      <c r="B25" s="452">
        <v>43175</v>
      </c>
      <c r="C25" s="452">
        <v>43176</v>
      </c>
      <c r="D25" s="452" t="s">
        <v>568</v>
      </c>
      <c r="E25" s="452" t="s">
        <v>104</v>
      </c>
      <c r="F25" s="452" t="s">
        <v>569</v>
      </c>
      <c r="G25" s="452" t="s">
        <v>371</v>
      </c>
      <c r="H25" s="460"/>
      <c r="I25" s="460"/>
      <c r="J25" s="460"/>
      <c r="K25" s="464" t="s">
        <v>790</v>
      </c>
      <c r="L25" s="469" t="s">
        <v>35</v>
      </c>
      <c r="M25" s="474"/>
      <c r="N25" s="478"/>
      <c r="O25" s="478"/>
      <c r="P25" s="30"/>
      <c r="Q25" s="30"/>
      <c r="R25" s="30"/>
      <c r="S25" s="30"/>
      <c r="T25" s="30"/>
      <c r="U25" s="30"/>
      <c r="V25" s="30"/>
      <c r="W25" s="30"/>
      <c r="X25" s="30"/>
    </row>
    <row r="26" spans="1:24" s="30" customFormat="1" ht="129" thickBot="1" x14ac:dyDescent="0.25">
      <c r="A26" s="480">
        <v>43144</v>
      </c>
      <c r="B26" s="389">
        <v>43178</v>
      </c>
      <c r="C26" s="390"/>
      <c r="D26" s="390" t="s">
        <v>880</v>
      </c>
      <c r="E26" s="390" t="s">
        <v>339</v>
      </c>
      <c r="F26" s="390" t="s">
        <v>628</v>
      </c>
      <c r="G26" s="390" t="s">
        <v>751</v>
      </c>
      <c r="H26" s="391" t="s">
        <v>881</v>
      </c>
      <c r="I26" s="391"/>
      <c r="J26" s="391"/>
      <c r="K26" s="373" t="s">
        <v>479</v>
      </c>
      <c r="L26" s="374" t="s">
        <v>35</v>
      </c>
      <c r="M26" s="375" t="s">
        <v>719</v>
      </c>
    </row>
    <row r="27" spans="1:24" s="30" customFormat="1" ht="57.75" thickBot="1" x14ac:dyDescent="0.25">
      <c r="B27" s="453">
        <v>43179</v>
      </c>
      <c r="C27" s="457"/>
      <c r="D27" s="457" t="s">
        <v>434</v>
      </c>
      <c r="E27" s="457" t="s">
        <v>3</v>
      </c>
      <c r="F27" s="457" t="s">
        <v>810</v>
      </c>
      <c r="G27" s="457" t="s">
        <v>426</v>
      </c>
      <c r="H27" s="461"/>
      <c r="I27" s="461"/>
      <c r="J27" s="461"/>
      <c r="K27" s="465" t="s">
        <v>242</v>
      </c>
      <c r="L27" s="470" t="s">
        <v>37</v>
      </c>
      <c r="M27" s="475" t="s">
        <v>793</v>
      </c>
    </row>
    <row r="28" spans="1:24" s="30" customFormat="1" ht="15" thickBot="1" x14ac:dyDescent="0.25">
      <c r="B28" s="383">
        <v>43179</v>
      </c>
      <c r="C28" s="384"/>
      <c r="D28" s="384" t="s">
        <v>596</v>
      </c>
      <c r="E28" s="384" t="s">
        <v>597</v>
      </c>
      <c r="F28" s="384" t="s">
        <v>598</v>
      </c>
      <c r="G28" s="384" t="s">
        <v>686</v>
      </c>
      <c r="H28" s="385"/>
      <c r="I28" s="385"/>
      <c r="J28" s="385"/>
      <c r="K28" s="386" t="s">
        <v>207</v>
      </c>
      <c r="L28" s="387" t="s">
        <v>37</v>
      </c>
      <c r="M28" s="388" t="s">
        <v>686</v>
      </c>
    </row>
    <row r="29" spans="1:24" s="30" customFormat="1" ht="27.75" customHeight="1" thickBot="1" x14ac:dyDescent="0.25">
      <c r="B29" s="376">
        <v>43180</v>
      </c>
      <c r="C29" s="377"/>
      <c r="D29" s="377" t="s">
        <v>798</v>
      </c>
      <c r="E29" s="377" t="s">
        <v>506</v>
      </c>
      <c r="F29" s="377" t="s">
        <v>799</v>
      </c>
      <c r="G29" s="377"/>
      <c r="H29" s="378"/>
      <c r="I29" s="378"/>
      <c r="J29" s="378"/>
      <c r="K29" s="379" t="s">
        <v>438</v>
      </c>
      <c r="L29" s="380" t="s">
        <v>131</v>
      </c>
      <c r="M29" s="381"/>
    </row>
    <row r="30" spans="1:24" s="30" customFormat="1" ht="27.75" customHeight="1" thickBot="1" x14ac:dyDescent="0.25">
      <c r="B30" s="376">
        <v>43180</v>
      </c>
      <c r="C30" s="377"/>
      <c r="D30" s="377" t="s">
        <v>912</v>
      </c>
      <c r="E30" s="377"/>
      <c r="F30" s="377" t="s">
        <v>911</v>
      </c>
      <c r="G30" s="377" t="s">
        <v>269</v>
      </c>
      <c r="H30" s="378"/>
      <c r="I30" s="378"/>
      <c r="J30" s="378"/>
      <c r="K30" s="379" t="s">
        <v>913</v>
      </c>
      <c r="L30" s="380" t="s">
        <v>131</v>
      </c>
      <c r="M30" s="381"/>
    </row>
    <row r="31" spans="1:24" s="30" customFormat="1" ht="57.75" thickBot="1" x14ac:dyDescent="0.25">
      <c r="B31" s="383">
        <v>43181</v>
      </c>
      <c r="C31" s="384">
        <v>42817</v>
      </c>
      <c r="D31" s="384" t="s">
        <v>858</v>
      </c>
      <c r="E31" s="384" t="s">
        <v>10</v>
      </c>
      <c r="F31" s="384" t="s">
        <v>817</v>
      </c>
      <c r="G31" s="384" t="s">
        <v>859</v>
      </c>
      <c r="H31" s="385"/>
      <c r="I31" s="385"/>
      <c r="J31" s="385"/>
      <c r="K31" s="386" t="s">
        <v>300</v>
      </c>
      <c r="L31" s="387" t="s">
        <v>37</v>
      </c>
      <c r="M31" s="388" t="s">
        <v>686</v>
      </c>
    </row>
    <row r="32" spans="1:24" s="30" customFormat="1" ht="29.25" thickBot="1" x14ac:dyDescent="0.25">
      <c r="B32" s="389">
        <v>43181</v>
      </c>
      <c r="C32" s="390"/>
      <c r="D32" s="390" t="s">
        <v>766</v>
      </c>
      <c r="E32" s="390" t="s">
        <v>339</v>
      </c>
      <c r="F32" s="390" t="s">
        <v>764</v>
      </c>
      <c r="G32" s="390" t="s">
        <v>788</v>
      </c>
      <c r="H32" s="391"/>
      <c r="I32" s="391"/>
      <c r="J32" s="391"/>
      <c r="K32" s="373" t="s">
        <v>767</v>
      </c>
      <c r="L32" s="374" t="s">
        <v>35</v>
      </c>
      <c r="M32" s="408" t="s">
        <v>765</v>
      </c>
    </row>
    <row r="33" spans="2:15" s="30" customFormat="1" ht="29.25" thickBot="1" x14ac:dyDescent="0.25">
      <c r="B33" s="389">
        <v>43181</v>
      </c>
      <c r="C33" s="390" t="s">
        <v>660</v>
      </c>
      <c r="D33" s="390"/>
      <c r="E33" s="390"/>
      <c r="F33" s="390" t="s">
        <v>659</v>
      </c>
      <c r="G33" s="390" t="s">
        <v>791</v>
      </c>
      <c r="H33" s="391"/>
      <c r="I33" s="391"/>
      <c r="J33" s="391"/>
      <c r="K33" s="373" t="s">
        <v>767</v>
      </c>
      <c r="L33" s="409" t="s">
        <v>661</v>
      </c>
      <c r="M33" s="408"/>
    </row>
    <row r="34" spans="2:15" s="30" customFormat="1" ht="29.25" thickBot="1" x14ac:dyDescent="0.25">
      <c r="B34" s="389">
        <v>43182</v>
      </c>
      <c r="C34" s="390"/>
      <c r="D34" s="390" t="s">
        <v>774</v>
      </c>
      <c r="E34" s="390"/>
      <c r="F34" s="390" t="s">
        <v>773</v>
      </c>
      <c r="G34" s="390" t="s">
        <v>40</v>
      </c>
      <c r="H34" s="391"/>
      <c r="I34" s="391"/>
      <c r="J34" s="391"/>
      <c r="K34" s="373" t="s">
        <v>50</v>
      </c>
      <c r="L34" s="374" t="s">
        <v>35</v>
      </c>
      <c r="M34" s="375" t="s">
        <v>769</v>
      </c>
    </row>
    <row r="35" spans="2:15" s="30" customFormat="1" ht="46.5" customHeight="1" thickBot="1" x14ac:dyDescent="0.25">
      <c r="B35" s="389">
        <v>43182</v>
      </c>
      <c r="C35" s="390"/>
      <c r="D35" s="390" t="s">
        <v>758</v>
      </c>
      <c r="E35" s="390" t="s">
        <v>536</v>
      </c>
      <c r="F35" s="390" t="s">
        <v>846</v>
      </c>
      <c r="G35" s="390" t="s">
        <v>792</v>
      </c>
      <c r="H35" s="391"/>
      <c r="I35" s="391"/>
      <c r="J35" s="391"/>
      <c r="K35" s="373" t="s">
        <v>787</v>
      </c>
      <c r="L35" s="374" t="s">
        <v>35</v>
      </c>
      <c r="M35" s="408"/>
    </row>
    <row r="36" spans="2:15" s="30" customFormat="1" ht="15" thickBot="1" x14ac:dyDescent="0.25">
      <c r="B36" s="402">
        <v>43182</v>
      </c>
      <c r="C36" s="403" t="s">
        <v>850</v>
      </c>
      <c r="D36" s="403" t="s">
        <v>798</v>
      </c>
      <c r="E36" s="403"/>
      <c r="F36" s="403" t="s">
        <v>849</v>
      </c>
      <c r="G36" s="403" t="s">
        <v>658</v>
      </c>
      <c r="H36" s="404"/>
      <c r="I36" s="404"/>
      <c r="J36" s="404"/>
      <c r="K36" s="405"/>
      <c r="L36" s="406" t="s">
        <v>656</v>
      </c>
      <c r="M36" s="407"/>
    </row>
    <row r="37" spans="2:15" s="30" customFormat="1" ht="25.5" customHeight="1" thickBot="1" x14ac:dyDescent="0.25">
      <c r="B37" s="402">
        <v>43183</v>
      </c>
      <c r="C37" s="403" t="s">
        <v>657</v>
      </c>
      <c r="D37" s="403" t="s">
        <v>761</v>
      </c>
      <c r="E37" s="403"/>
      <c r="F37" s="403" t="s">
        <v>759</v>
      </c>
      <c r="G37" s="403" t="s">
        <v>658</v>
      </c>
      <c r="H37" s="404" t="s">
        <v>760</v>
      </c>
      <c r="I37" s="404"/>
      <c r="J37" s="404"/>
      <c r="K37" s="405"/>
      <c r="L37" s="406" t="s">
        <v>656</v>
      </c>
      <c r="M37" s="407"/>
    </row>
    <row r="38" spans="2:15" s="30" customFormat="1" ht="15" thickBot="1" x14ac:dyDescent="0.25">
      <c r="B38" s="376">
        <v>43183</v>
      </c>
      <c r="C38" s="377"/>
      <c r="D38" s="377"/>
      <c r="E38" s="377"/>
      <c r="F38" s="377" t="s">
        <v>652</v>
      </c>
      <c r="G38" s="410" t="s">
        <v>654</v>
      </c>
      <c r="H38" s="378"/>
      <c r="I38" s="378"/>
      <c r="J38" s="378"/>
      <c r="K38" s="379" t="s">
        <v>653</v>
      </c>
      <c r="L38" s="380" t="s">
        <v>131</v>
      </c>
      <c r="M38" s="381"/>
    </row>
    <row r="39" spans="2:15" s="30" customFormat="1" ht="15" thickBot="1" x14ac:dyDescent="0.25">
      <c r="B39" s="376">
        <v>43185</v>
      </c>
      <c r="C39" s="377"/>
      <c r="D39" s="377" t="s">
        <v>798</v>
      </c>
      <c r="E39" s="377"/>
      <c r="F39" s="377" t="s">
        <v>915</v>
      </c>
      <c r="G39" s="410" t="s">
        <v>914</v>
      </c>
      <c r="H39" s="378"/>
      <c r="I39" s="378"/>
      <c r="J39" s="378"/>
      <c r="K39" s="379" t="s">
        <v>507</v>
      </c>
      <c r="L39" s="380" t="s">
        <v>131</v>
      </c>
      <c r="M39" s="381"/>
    </row>
    <row r="40" spans="2:15" s="30" customFormat="1" ht="43.5" thickBot="1" x14ac:dyDescent="0.25">
      <c r="B40" s="376">
        <v>43186</v>
      </c>
      <c r="C40" s="377"/>
      <c r="D40" s="377"/>
      <c r="E40" s="377"/>
      <c r="F40" s="377" t="s">
        <v>866</v>
      </c>
      <c r="G40" s="410" t="s">
        <v>867</v>
      </c>
      <c r="H40" s="378"/>
      <c r="I40" s="378"/>
      <c r="J40" s="378"/>
      <c r="K40" s="379" t="s">
        <v>868</v>
      </c>
      <c r="L40" s="380" t="s">
        <v>131</v>
      </c>
      <c r="M40" s="381"/>
    </row>
    <row r="41" spans="2:15" s="30" customFormat="1" ht="43.5" thickBot="1" x14ac:dyDescent="0.25">
      <c r="B41" s="376">
        <v>43187</v>
      </c>
      <c r="C41" s="377"/>
      <c r="D41" s="377" t="s">
        <v>696</v>
      </c>
      <c r="E41" s="377"/>
      <c r="F41" s="377" t="s">
        <v>574</v>
      </c>
      <c r="G41" s="377" t="s">
        <v>573</v>
      </c>
      <c r="H41" s="378"/>
      <c r="I41" s="378"/>
      <c r="J41" s="378"/>
      <c r="K41" s="379" t="s">
        <v>609</v>
      </c>
      <c r="L41" s="380" t="s">
        <v>131</v>
      </c>
      <c r="M41" s="381"/>
    </row>
    <row r="42" spans="2:15" s="30" customFormat="1" ht="43.5" thickBot="1" x14ac:dyDescent="0.25">
      <c r="B42" s="382">
        <v>43187</v>
      </c>
      <c r="C42" s="395"/>
      <c r="D42" s="366" t="s">
        <v>758</v>
      </c>
      <c r="E42" s="366" t="s">
        <v>418</v>
      </c>
      <c r="F42" s="366" t="s">
        <v>973</v>
      </c>
      <c r="G42" s="366" t="s">
        <v>974</v>
      </c>
      <c r="H42" s="367" t="s">
        <v>117</v>
      </c>
      <c r="I42" s="367"/>
      <c r="J42" s="367" t="s">
        <v>19</v>
      </c>
      <c r="K42" s="368" t="s">
        <v>875</v>
      </c>
      <c r="L42" s="369" t="s">
        <v>37</v>
      </c>
      <c r="M42" s="356"/>
    </row>
    <row r="43" spans="2:15" s="30" customFormat="1" ht="43.5" thickBot="1" x14ac:dyDescent="0.25">
      <c r="B43" s="382">
        <v>43187</v>
      </c>
      <c r="C43" s="395"/>
      <c r="D43" s="366" t="s">
        <v>758</v>
      </c>
      <c r="E43" s="366" t="s">
        <v>418</v>
      </c>
      <c r="F43" s="366" t="s">
        <v>842</v>
      </c>
      <c r="G43" s="366" t="s">
        <v>823</v>
      </c>
      <c r="H43" s="367" t="s">
        <v>117</v>
      </c>
      <c r="I43" s="367"/>
      <c r="J43" s="367" t="s">
        <v>19</v>
      </c>
      <c r="K43" s="368" t="s">
        <v>841</v>
      </c>
      <c r="L43" s="369" t="s">
        <v>37</v>
      </c>
      <c r="M43" s="356" t="s">
        <v>840</v>
      </c>
    </row>
    <row r="44" spans="2:15" s="30" customFormat="1" ht="29.25" thickBot="1" x14ac:dyDescent="0.25">
      <c r="B44" s="402">
        <v>43188</v>
      </c>
      <c r="C44" s="496"/>
      <c r="D44" s="403" t="s">
        <v>920</v>
      </c>
      <c r="E44" s="403" t="s">
        <v>921</v>
      </c>
      <c r="F44" s="403" t="s">
        <v>922</v>
      </c>
      <c r="G44" s="403" t="s">
        <v>923</v>
      </c>
      <c r="H44" s="404" t="s">
        <v>924</v>
      </c>
      <c r="I44" s="404"/>
      <c r="J44" s="404"/>
      <c r="K44" s="405" t="s">
        <v>925</v>
      </c>
      <c r="L44" s="406" t="s">
        <v>926</v>
      </c>
      <c r="M44" s="407"/>
    </row>
    <row r="45" spans="2:15" s="30" customFormat="1" ht="50.1" customHeight="1" thickBot="1" x14ac:dyDescent="0.25">
      <c r="B45" s="396">
        <v>43202</v>
      </c>
      <c r="C45" s="397" t="s">
        <v>681</v>
      </c>
      <c r="D45" s="397" t="s">
        <v>682</v>
      </c>
      <c r="E45" s="397" t="s">
        <v>104</v>
      </c>
      <c r="F45" s="397" t="s">
        <v>871</v>
      </c>
      <c r="G45" s="397" t="s">
        <v>683</v>
      </c>
      <c r="H45" s="398"/>
      <c r="I45" s="398"/>
      <c r="J45" s="398"/>
      <c r="K45" s="399" t="s">
        <v>689</v>
      </c>
      <c r="L45" s="400" t="s">
        <v>839</v>
      </c>
      <c r="M45" s="401"/>
    </row>
    <row r="46" spans="2:15" s="30" customFormat="1" ht="50.1" customHeight="1" thickBot="1" x14ac:dyDescent="0.25">
      <c r="B46" s="396">
        <v>43202</v>
      </c>
      <c r="C46" s="397"/>
      <c r="D46" s="397" t="s">
        <v>892</v>
      </c>
      <c r="E46" s="397" t="s">
        <v>506</v>
      </c>
      <c r="F46" s="397" t="s">
        <v>893</v>
      </c>
      <c r="G46" s="397" t="s">
        <v>894</v>
      </c>
      <c r="H46" s="398" t="s">
        <v>895</v>
      </c>
      <c r="I46" s="398"/>
      <c r="J46" s="398"/>
      <c r="K46" s="399" t="s">
        <v>896</v>
      </c>
      <c r="L46" s="400" t="s">
        <v>839</v>
      </c>
      <c r="M46" s="401"/>
      <c r="N46" s="400" t="s">
        <v>831</v>
      </c>
      <c r="O46" s="400" t="s">
        <v>832</v>
      </c>
    </row>
    <row r="47" spans="2:15" s="30" customFormat="1" ht="50.1" customHeight="1" thickBot="1" x14ac:dyDescent="0.25">
      <c r="B47" s="396">
        <v>43203</v>
      </c>
      <c r="C47" s="397"/>
      <c r="D47" s="397" t="s">
        <v>651</v>
      </c>
      <c r="E47" s="397" t="s">
        <v>897</v>
      </c>
      <c r="F47" s="397" t="s">
        <v>898</v>
      </c>
      <c r="G47" s="397" t="s">
        <v>899</v>
      </c>
      <c r="H47" s="398" t="s">
        <v>900</v>
      </c>
      <c r="I47" s="398"/>
      <c r="J47" s="398"/>
      <c r="K47" s="399" t="s">
        <v>901</v>
      </c>
      <c r="L47" s="400" t="s">
        <v>902</v>
      </c>
      <c r="M47" s="401"/>
      <c r="N47" s="400" t="s">
        <v>903</v>
      </c>
      <c r="O47" s="400" t="s">
        <v>904</v>
      </c>
    </row>
    <row r="48" spans="2:15" s="30" customFormat="1" ht="50.1" customHeight="1" thickBot="1" x14ac:dyDescent="0.25">
      <c r="B48" s="383">
        <v>43206</v>
      </c>
      <c r="C48" s="412"/>
      <c r="D48" s="384"/>
      <c r="E48" s="384"/>
      <c r="F48" s="384" t="s">
        <v>851</v>
      </c>
      <c r="G48" s="384" t="s">
        <v>852</v>
      </c>
      <c r="H48" s="385"/>
      <c r="I48" s="385"/>
      <c r="J48" s="385"/>
      <c r="K48" s="386"/>
      <c r="L48" s="387" t="s">
        <v>37</v>
      </c>
      <c r="M48" s="388"/>
    </row>
    <row r="49" spans="2:24" s="30" customFormat="1" ht="46.5" customHeight="1" thickBot="1" x14ac:dyDescent="0.25">
      <c r="B49" s="376">
        <v>43208</v>
      </c>
      <c r="C49" s="377"/>
      <c r="D49" s="377" t="s">
        <v>651</v>
      </c>
      <c r="E49" s="377"/>
      <c r="F49" s="377" t="s">
        <v>650</v>
      </c>
      <c r="G49" s="377" t="s">
        <v>269</v>
      </c>
      <c r="H49" s="378"/>
      <c r="I49" s="378"/>
      <c r="J49" s="378"/>
      <c r="K49" s="379" t="s">
        <v>690</v>
      </c>
      <c r="L49" s="380" t="s">
        <v>131</v>
      </c>
      <c r="M49" s="381"/>
    </row>
    <row r="50" spans="2:24" s="30" customFormat="1" ht="46.5" customHeight="1" thickBot="1" x14ac:dyDescent="0.25">
      <c r="B50" s="376">
        <v>43208</v>
      </c>
      <c r="C50" s="377"/>
      <c r="D50" s="377" t="s">
        <v>642</v>
      </c>
      <c r="E50" s="377"/>
      <c r="F50" s="377" t="s">
        <v>643</v>
      </c>
      <c r="G50" s="377" t="s">
        <v>269</v>
      </c>
      <c r="H50" s="378"/>
      <c r="I50" s="378"/>
      <c r="J50" s="378"/>
      <c r="K50" s="379" t="s">
        <v>242</v>
      </c>
      <c r="L50" s="380" t="s">
        <v>131</v>
      </c>
      <c r="M50" s="381"/>
    </row>
    <row r="51" spans="2:24" s="30" customFormat="1" ht="100.5" thickBot="1" x14ac:dyDescent="0.25">
      <c r="B51" s="370">
        <v>43209</v>
      </c>
      <c r="C51" s="371"/>
      <c r="D51" s="371" t="s">
        <v>434</v>
      </c>
      <c r="E51" s="372" t="s">
        <v>506</v>
      </c>
      <c r="F51" s="392" t="s">
        <v>768</v>
      </c>
      <c r="G51" s="372" t="s">
        <v>40</v>
      </c>
      <c r="H51" s="393"/>
      <c r="I51" s="393"/>
      <c r="J51" s="393"/>
      <c r="K51" s="394" t="s">
        <v>919</v>
      </c>
      <c r="L51" s="374" t="s">
        <v>35</v>
      </c>
      <c r="M51" s="375" t="s">
        <v>769</v>
      </c>
    </row>
    <row r="52" spans="2:24" s="30" customFormat="1" ht="50.1" customHeight="1" thickBot="1" x14ac:dyDescent="0.25">
      <c r="B52" s="370">
        <v>43209</v>
      </c>
      <c r="C52" s="371"/>
      <c r="D52" s="371" t="s">
        <v>772</v>
      </c>
      <c r="E52" s="372" t="s">
        <v>771</v>
      </c>
      <c r="F52" s="392" t="s">
        <v>775</v>
      </c>
      <c r="G52" s="372" t="s">
        <v>40</v>
      </c>
      <c r="H52" s="393"/>
      <c r="I52" s="393"/>
      <c r="J52" s="393"/>
      <c r="K52" s="394" t="s">
        <v>50</v>
      </c>
      <c r="L52" s="374" t="s">
        <v>35</v>
      </c>
      <c r="M52" s="375" t="s">
        <v>769</v>
      </c>
    </row>
    <row r="53" spans="2:24" s="30" customFormat="1" ht="50.1" customHeight="1" thickBot="1" x14ac:dyDescent="0.25">
      <c r="B53" s="481">
        <v>43575</v>
      </c>
      <c r="C53" s="395"/>
      <c r="D53" s="366" t="s">
        <v>870</v>
      </c>
      <c r="E53" s="366" t="s">
        <v>104</v>
      </c>
      <c r="F53" s="366" t="s">
        <v>917</v>
      </c>
      <c r="G53" s="366" t="s">
        <v>698</v>
      </c>
      <c r="H53" s="367"/>
      <c r="I53" s="367"/>
      <c r="J53" s="367"/>
      <c r="K53" s="368" t="s">
        <v>918</v>
      </c>
      <c r="L53" s="369" t="s">
        <v>37</v>
      </c>
      <c r="M53" s="356" t="s">
        <v>718</v>
      </c>
    </row>
    <row r="54" spans="2:24" s="30" customFormat="1" ht="50.1" customHeight="1" thickBot="1" x14ac:dyDescent="0.25">
      <c r="B54" s="414">
        <v>43220</v>
      </c>
      <c r="C54" s="366"/>
      <c r="D54" s="366" t="s">
        <v>758</v>
      </c>
      <c r="E54" s="366" t="s">
        <v>104</v>
      </c>
      <c r="F54" s="366" t="s">
        <v>972</v>
      </c>
      <c r="G54" s="366" t="s">
        <v>763</v>
      </c>
      <c r="H54" s="367"/>
      <c r="I54" s="367"/>
      <c r="J54" s="367"/>
      <c r="K54" s="368" t="s">
        <v>824</v>
      </c>
      <c r="L54" s="369" t="s">
        <v>693</v>
      </c>
      <c r="M54" s="356"/>
    </row>
    <row r="55" spans="2:24" s="30" customFormat="1" ht="50.1" customHeight="1" thickBot="1" x14ac:dyDescent="0.25">
      <c r="B55" s="414">
        <v>43221</v>
      </c>
      <c r="C55" s="366">
        <v>43225</v>
      </c>
      <c r="D55" s="366"/>
      <c r="E55" s="366" t="s">
        <v>5</v>
      </c>
      <c r="F55" s="366" t="s">
        <v>762</v>
      </c>
      <c r="G55" s="366" t="s">
        <v>763</v>
      </c>
      <c r="H55" s="367"/>
      <c r="I55" s="367"/>
      <c r="J55" s="367"/>
      <c r="K55" s="368" t="s">
        <v>554</v>
      </c>
      <c r="L55" s="369" t="s">
        <v>693</v>
      </c>
      <c r="M55" s="356"/>
    </row>
    <row r="56" spans="2:24" s="30" customFormat="1" ht="50.1" customHeight="1" thickBot="1" x14ac:dyDescent="0.25">
      <c r="B56" s="370">
        <v>43237</v>
      </c>
      <c r="C56" s="371"/>
      <c r="D56" s="371" t="s">
        <v>772</v>
      </c>
      <c r="E56" s="372" t="s">
        <v>771</v>
      </c>
      <c r="F56" s="392" t="s">
        <v>776</v>
      </c>
      <c r="G56" s="372" t="s">
        <v>40</v>
      </c>
      <c r="H56" s="393"/>
      <c r="I56" s="393"/>
      <c r="J56" s="393"/>
      <c r="K56" s="394" t="s">
        <v>50</v>
      </c>
      <c r="L56" s="374" t="s">
        <v>35</v>
      </c>
      <c r="M56" s="375" t="s">
        <v>769</v>
      </c>
    </row>
    <row r="57" spans="2:24" s="30" customFormat="1" ht="50.1" customHeight="1" thickBot="1" x14ac:dyDescent="0.25">
      <c r="B57" s="493">
        <v>43237</v>
      </c>
      <c r="C57" s="492"/>
      <c r="D57" s="492"/>
      <c r="E57" s="492" t="s">
        <v>3</v>
      </c>
      <c r="F57" s="492" t="s">
        <v>935</v>
      </c>
      <c r="G57" s="492" t="s">
        <v>905</v>
      </c>
      <c r="H57" s="492" t="s">
        <v>906</v>
      </c>
      <c r="I57" s="492" t="s">
        <v>907</v>
      </c>
      <c r="J57" s="492"/>
      <c r="K57" s="492"/>
      <c r="L57" s="492" t="s">
        <v>908</v>
      </c>
      <c r="M57" s="492"/>
      <c r="N57" s="492" t="s">
        <v>909</v>
      </c>
      <c r="O57" s="492" t="s">
        <v>910</v>
      </c>
    </row>
    <row r="58" spans="2:24" s="30" customFormat="1" ht="50.1" customHeight="1" thickBot="1" x14ac:dyDescent="0.25">
      <c r="B58" s="389">
        <v>43237</v>
      </c>
      <c r="C58" s="390"/>
      <c r="D58" s="372" t="s">
        <v>672</v>
      </c>
      <c r="E58" s="390" t="s">
        <v>296</v>
      </c>
      <c r="F58" s="390" t="s">
        <v>674</v>
      </c>
      <c r="G58" s="390" t="s">
        <v>753</v>
      </c>
      <c r="H58" s="391"/>
      <c r="I58" s="391"/>
      <c r="J58" s="391"/>
      <c r="K58" s="394" t="s">
        <v>50</v>
      </c>
      <c r="L58" s="374" t="s">
        <v>35</v>
      </c>
      <c r="M58" s="375"/>
    </row>
    <row r="59" spans="2:24" s="30" customFormat="1" ht="46.5" customHeight="1" thickBot="1" x14ac:dyDescent="0.25">
      <c r="B59" s="383">
        <v>43238</v>
      </c>
      <c r="C59" s="413"/>
      <c r="D59" s="384" t="s">
        <v>301</v>
      </c>
      <c r="E59" s="384" t="s">
        <v>418</v>
      </c>
      <c r="F59" s="384" t="s">
        <v>819</v>
      </c>
      <c r="G59" s="384" t="s">
        <v>783</v>
      </c>
      <c r="H59" s="385"/>
      <c r="I59" s="385"/>
      <c r="J59" s="385"/>
      <c r="K59" s="386" t="s">
        <v>784</v>
      </c>
      <c r="L59" s="387" t="s">
        <v>37</v>
      </c>
      <c r="M59" s="388" t="s">
        <v>686</v>
      </c>
    </row>
    <row r="60" spans="2:24" s="30" customFormat="1" ht="43.5" thickBot="1" x14ac:dyDescent="0.25">
      <c r="B60" s="435">
        <v>43245</v>
      </c>
      <c r="C60" s="436"/>
      <c r="D60" s="437"/>
      <c r="E60" s="436" t="s">
        <v>104</v>
      </c>
      <c r="F60" s="436" t="s">
        <v>847</v>
      </c>
      <c r="G60" s="436" t="s">
        <v>848</v>
      </c>
      <c r="H60" s="438"/>
      <c r="I60" s="438"/>
      <c r="J60" s="438"/>
      <c r="K60" s="439" t="s">
        <v>633</v>
      </c>
      <c r="L60" s="440" t="s">
        <v>471</v>
      </c>
      <c r="M60" s="441"/>
    </row>
    <row r="61" spans="2:24" s="30" customFormat="1" ht="39" customHeight="1" thickBot="1" x14ac:dyDescent="0.25">
      <c r="B61" s="389">
        <v>43251</v>
      </c>
      <c r="C61" s="390">
        <v>43251</v>
      </c>
      <c r="D61" s="372" t="s">
        <v>949</v>
      </c>
      <c r="E61" s="390" t="s">
        <v>536</v>
      </c>
      <c r="F61" s="390" t="s">
        <v>941</v>
      </c>
      <c r="G61" s="390" t="s">
        <v>750</v>
      </c>
      <c r="H61" s="391"/>
      <c r="I61" s="391"/>
      <c r="J61" s="391"/>
      <c r="K61" s="394" t="s">
        <v>942</v>
      </c>
      <c r="L61" s="374" t="s">
        <v>35</v>
      </c>
      <c r="M61" s="375"/>
    </row>
    <row r="62" spans="2:24" s="30" customFormat="1" ht="46.5" customHeight="1" thickBot="1" x14ac:dyDescent="0.25">
      <c r="B62" s="389">
        <v>43251</v>
      </c>
      <c r="C62" s="390">
        <v>43251</v>
      </c>
      <c r="D62" s="372"/>
      <c r="E62" s="390" t="s">
        <v>180</v>
      </c>
      <c r="F62" s="390" t="s">
        <v>676</v>
      </c>
      <c r="G62" s="390" t="s">
        <v>750</v>
      </c>
      <c r="H62" s="391"/>
      <c r="I62" s="391"/>
      <c r="J62" s="391"/>
      <c r="K62" s="394" t="s">
        <v>789</v>
      </c>
      <c r="L62" s="374" t="s">
        <v>35</v>
      </c>
      <c r="M62" s="375"/>
    </row>
    <row r="63" spans="2:24" s="30" customFormat="1" ht="50.1" customHeight="1" thickBot="1" x14ac:dyDescent="0.25">
      <c r="B63" s="509">
        <v>43282</v>
      </c>
      <c r="C63" s="366" t="s">
        <v>975</v>
      </c>
      <c r="D63" s="366"/>
      <c r="E63" s="366" t="s">
        <v>296</v>
      </c>
      <c r="F63" s="366" t="s">
        <v>720</v>
      </c>
      <c r="G63" s="366" t="s">
        <v>703</v>
      </c>
      <c r="H63" s="367"/>
      <c r="I63" s="367"/>
      <c r="J63" s="367"/>
      <c r="K63" s="368" t="s">
        <v>702</v>
      </c>
      <c r="L63" s="369" t="s">
        <v>37</v>
      </c>
      <c r="M63" s="356" t="s">
        <v>714</v>
      </c>
      <c r="N63" s="14"/>
      <c r="O63" s="1"/>
      <c r="P63" s="1"/>
      <c r="Q63" s="1"/>
      <c r="R63" s="1"/>
      <c r="S63" s="1"/>
      <c r="T63" s="1"/>
      <c r="U63" s="1"/>
      <c r="V63" s="1"/>
      <c r="W63" s="1"/>
      <c r="X63" s="1"/>
    </row>
    <row r="64" spans="2:24" s="30" customFormat="1" ht="50.1" customHeight="1" thickBot="1" x14ac:dyDescent="0.25">
      <c r="B64" s="454">
        <v>43255</v>
      </c>
      <c r="C64" s="404"/>
      <c r="D64" s="404" t="s">
        <v>827</v>
      </c>
      <c r="E64" s="404" t="s">
        <v>506</v>
      </c>
      <c r="F64" s="404" t="s">
        <v>828</v>
      </c>
      <c r="G64" s="404" t="s">
        <v>829</v>
      </c>
      <c r="H64" s="404"/>
      <c r="I64" s="404"/>
      <c r="J64" s="404"/>
      <c r="K64" s="466" t="s">
        <v>362</v>
      </c>
      <c r="L64" s="471" t="s">
        <v>830</v>
      </c>
      <c r="M64" s="476"/>
      <c r="N64" s="432" t="s">
        <v>831</v>
      </c>
      <c r="O64" s="432" t="s">
        <v>832</v>
      </c>
    </row>
    <row r="65" spans="2:24" s="1" customFormat="1" ht="50.1" customHeight="1" thickBot="1" x14ac:dyDescent="0.25">
      <c r="B65" s="389">
        <v>43258</v>
      </c>
      <c r="C65" s="390"/>
      <c r="D65" s="372" t="s">
        <v>672</v>
      </c>
      <c r="E65" s="390" t="s">
        <v>296</v>
      </c>
      <c r="F65" s="390" t="s">
        <v>305</v>
      </c>
      <c r="G65" s="390" t="s">
        <v>755</v>
      </c>
      <c r="H65" s="391"/>
      <c r="I65" s="391"/>
      <c r="J65" s="391"/>
      <c r="K65" s="373" t="s">
        <v>50</v>
      </c>
      <c r="L65" s="374" t="s">
        <v>35</v>
      </c>
      <c r="M65" s="375"/>
      <c r="N65" s="30"/>
      <c r="O65" s="30"/>
      <c r="P65" s="30"/>
      <c r="Q65" s="30"/>
      <c r="R65" s="30"/>
      <c r="S65" s="30"/>
      <c r="T65" s="30"/>
      <c r="U65" s="30"/>
      <c r="V65" s="30"/>
      <c r="W65" s="30"/>
      <c r="X65" s="30"/>
    </row>
    <row r="66" spans="2:24" s="1" customFormat="1" ht="49.5" customHeight="1" thickBot="1" x14ac:dyDescent="0.25">
      <c r="B66" s="389">
        <v>43262</v>
      </c>
      <c r="C66" s="390">
        <v>43262</v>
      </c>
      <c r="D66" s="372"/>
      <c r="E66" s="390" t="s">
        <v>536</v>
      </c>
      <c r="F66" s="390" t="s">
        <v>943</v>
      </c>
      <c r="G66" s="390" t="s">
        <v>944</v>
      </c>
      <c r="H66" s="391"/>
      <c r="I66" s="391"/>
      <c r="J66" s="391"/>
      <c r="K66" s="394" t="s">
        <v>942</v>
      </c>
      <c r="L66" s="374" t="s">
        <v>35</v>
      </c>
      <c r="M66" s="375"/>
      <c r="N66" s="30"/>
      <c r="O66" s="30"/>
      <c r="P66" s="30"/>
      <c r="Q66" s="30"/>
      <c r="R66" s="30"/>
      <c r="S66" s="30"/>
      <c r="T66" s="30"/>
      <c r="U66" s="30"/>
      <c r="V66" s="30"/>
      <c r="W66" s="30"/>
      <c r="X66" s="30"/>
    </row>
    <row r="67" spans="2:24" s="1" customFormat="1" ht="50.1" customHeight="1" thickBot="1" x14ac:dyDescent="0.25">
      <c r="B67" s="502">
        <v>43265</v>
      </c>
      <c r="C67" s="503"/>
      <c r="D67" s="504" t="s">
        <v>939</v>
      </c>
      <c r="E67" s="503" t="s">
        <v>0</v>
      </c>
      <c r="F67" s="503" t="s">
        <v>938</v>
      </c>
      <c r="G67" s="503" t="s">
        <v>932</v>
      </c>
      <c r="H67" s="505"/>
      <c r="I67" s="505"/>
      <c r="J67" s="505"/>
      <c r="K67" s="506" t="s">
        <v>933</v>
      </c>
      <c r="L67" s="507" t="s">
        <v>37</v>
      </c>
      <c r="M67" s="508" t="s">
        <v>940</v>
      </c>
      <c r="N67" s="432"/>
      <c r="O67" s="432"/>
      <c r="P67" s="30"/>
      <c r="Q67" s="30"/>
      <c r="R67" s="30"/>
      <c r="S67" s="30"/>
      <c r="T67" s="30"/>
      <c r="U67" s="30"/>
      <c r="V67" s="30"/>
      <c r="W67" s="30"/>
      <c r="X67" s="30"/>
    </row>
    <row r="68" spans="2:24" s="1" customFormat="1" ht="49.5" customHeight="1" thickBot="1" x14ac:dyDescent="0.25">
      <c r="B68" s="389">
        <v>43279</v>
      </c>
      <c r="C68" s="390"/>
      <c r="D68" s="390" t="s">
        <v>977</v>
      </c>
      <c r="E68" s="390" t="s">
        <v>180</v>
      </c>
      <c r="F68" s="390" t="s">
        <v>976</v>
      </c>
      <c r="G68" s="390" t="s">
        <v>756</v>
      </c>
      <c r="H68" s="391"/>
      <c r="I68" s="391"/>
      <c r="J68" s="391"/>
      <c r="K68" s="373" t="s">
        <v>794</v>
      </c>
      <c r="L68" s="374" t="s">
        <v>35</v>
      </c>
      <c r="M68" s="375" t="s">
        <v>719</v>
      </c>
      <c r="N68" s="30"/>
      <c r="O68" s="30"/>
      <c r="P68" s="30"/>
      <c r="Q68" s="30"/>
      <c r="R68" s="30"/>
      <c r="S68" s="30"/>
      <c r="T68" s="30"/>
      <c r="U68" s="30"/>
      <c r="V68" s="30"/>
      <c r="W68" s="30"/>
      <c r="X68" s="30"/>
    </row>
    <row r="69" spans="2:24" s="30" customFormat="1" ht="42" customHeight="1" thickBot="1" x14ac:dyDescent="0.25">
      <c r="B69" s="370">
        <v>43286</v>
      </c>
      <c r="C69" s="371"/>
      <c r="D69" s="372" t="s">
        <v>672</v>
      </c>
      <c r="E69" s="372" t="s">
        <v>296</v>
      </c>
      <c r="F69" s="392" t="s">
        <v>671</v>
      </c>
      <c r="G69" s="372" t="s">
        <v>751</v>
      </c>
      <c r="H69" s="393"/>
      <c r="I69" s="393"/>
      <c r="J69" s="393"/>
      <c r="K69" s="373" t="s">
        <v>50</v>
      </c>
      <c r="L69" s="374" t="s">
        <v>35</v>
      </c>
      <c r="M69" s="375"/>
    </row>
    <row r="70" spans="2:24" s="1" customFormat="1" ht="50.1" customHeight="1" x14ac:dyDescent="0.2">
      <c r="B70" s="358"/>
      <c r="C70" s="358"/>
      <c r="D70" s="357"/>
      <c r="E70" s="357"/>
      <c r="F70" s="357"/>
      <c r="G70" s="357"/>
      <c r="H70" s="357"/>
      <c r="I70" s="357"/>
      <c r="J70" s="357"/>
      <c r="K70" s="357"/>
      <c r="L70" s="343"/>
      <c r="M70" s="342"/>
      <c r="N70"/>
    </row>
  </sheetData>
  <autoFilter ref="A2:X2"/>
  <mergeCells count="1">
    <mergeCell ref="C1:M1"/>
  </mergeCells>
  <pageMargins left="0.7" right="0.7" top="0.75" bottom="0.75" header="0.3" footer="0.3"/>
  <pageSetup paperSize="9" scale="1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tabSelected="1" topLeftCell="A23" zoomScale="75" zoomScaleNormal="75" workbookViewId="0">
      <selection activeCell="J29" sqref="J29"/>
    </sheetView>
  </sheetViews>
  <sheetFormatPr baseColWidth="10" defaultRowHeight="12.75" x14ac:dyDescent="0.2"/>
  <cols>
    <col min="1" max="1" width="29.7109375" style="22" bestFit="1" customWidth="1"/>
    <col min="2" max="2" width="41.5703125" style="22" customWidth="1"/>
    <col min="3" max="3" width="11.7109375" customWidth="1"/>
    <col min="4" max="4" width="14" customWidth="1"/>
    <col min="5" max="5" width="71.28515625" customWidth="1"/>
    <col min="6" max="6" width="18.7109375" customWidth="1"/>
    <col min="7" max="7" width="15.7109375" customWidth="1"/>
    <col min="8" max="8" width="17.85546875" customWidth="1"/>
    <col min="9" max="10" width="12.7109375" customWidth="1"/>
    <col min="11" max="11" width="16.7109375" style="343" customWidth="1"/>
    <col min="12" max="12" width="12.7109375" style="342" customWidth="1"/>
    <col min="13" max="14" width="13.7109375" customWidth="1"/>
  </cols>
  <sheetData>
    <row r="1" spans="1:14" s="14" customFormat="1" ht="74.099999999999994" customHeight="1" thickBot="1" x14ac:dyDescent="0.25">
      <c r="A1" s="359">
        <f ca="1">TODAY()</f>
        <v>43276</v>
      </c>
      <c r="B1" s="519" t="s">
        <v>805</v>
      </c>
      <c r="C1" s="520"/>
      <c r="D1" s="520"/>
      <c r="E1" s="520"/>
      <c r="F1" s="520"/>
      <c r="G1" s="520"/>
      <c r="H1" s="520"/>
      <c r="I1" s="520"/>
      <c r="J1" s="520"/>
      <c r="K1" s="520"/>
      <c r="L1" s="521"/>
    </row>
    <row r="2" spans="1:14" s="14" customFormat="1" ht="43.5" thickBot="1" x14ac:dyDescent="0.25">
      <c r="A2" s="360" t="s">
        <v>23</v>
      </c>
      <c r="B2" s="361" t="s">
        <v>688</v>
      </c>
      <c r="C2" s="362" t="s">
        <v>24</v>
      </c>
      <c r="D2" s="362" t="s">
        <v>26</v>
      </c>
      <c r="E2" s="362" t="s">
        <v>31</v>
      </c>
      <c r="F2" s="362" t="s">
        <v>58</v>
      </c>
      <c r="G2" s="362" t="s">
        <v>32</v>
      </c>
      <c r="H2" s="362" t="s">
        <v>20</v>
      </c>
      <c r="I2" s="362" t="s">
        <v>808</v>
      </c>
      <c r="J2" s="362" t="s">
        <v>28</v>
      </c>
      <c r="K2" s="363" t="s">
        <v>806</v>
      </c>
      <c r="L2" s="364" t="s">
        <v>716</v>
      </c>
      <c r="M2" s="400" t="s">
        <v>825</v>
      </c>
      <c r="N2" s="400" t="s">
        <v>826</v>
      </c>
    </row>
    <row r="3" spans="1:14" s="1" customFormat="1" ht="50.1" customHeight="1" thickBot="1" x14ac:dyDescent="0.25">
      <c r="A3" s="370">
        <v>43346</v>
      </c>
      <c r="B3" s="371"/>
      <c r="C3" s="371" t="s">
        <v>67</v>
      </c>
      <c r="D3" s="371" t="s">
        <v>0</v>
      </c>
      <c r="E3" s="371" t="s">
        <v>780</v>
      </c>
      <c r="F3" s="418" t="s">
        <v>458</v>
      </c>
      <c r="G3" s="371" t="s">
        <v>459</v>
      </c>
      <c r="H3" s="371" t="s">
        <v>460</v>
      </c>
      <c r="I3" s="371"/>
      <c r="J3" s="419" t="s">
        <v>778</v>
      </c>
      <c r="K3" s="420" t="s">
        <v>35</v>
      </c>
      <c r="L3" s="421" t="s">
        <v>777</v>
      </c>
    </row>
    <row r="4" spans="1:14" s="30" customFormat="1" ht="38.25" customHeight="1" thickBot="1" x14ac:dyDescent="0.25">
      <c r="A4" s="389">
        <v>43353</v>
      </c>
      <c r="B4" s="390">
        <v>43353</v>
      </c>
      <c r="C4" s="390" t="s">
        <v>946</v>
      </c>
      <c r="D4" s="390" t="s">
        <v>536</v>
      </c>
      <c r="E4" s="390" t="s">
        <v>945</v>
      </c>
      <c r="F4" s="390" t="s">
        <v>947</v>
      </c>
      <c r="G4" s="391"/>
      <c r="H4" s="391"/>
      <c r="I4" s="391"/>
      <c r="J4" s="373" t="s">
        <v>948</v>
      </c>
      <c r="K4" s="374" t="s">
        <v>35</v>
      </c>
      <c r="L4" s="408"/>
    </row>
    <row r="5" spans="1:14" s="30" customFormat="1" ht="29.25" thickBot="1" x14ac:dyDescent="0.25">
      <c r="A5" s="365">
        <v>43353</v>
      </c>
      <c r="B5" s="366" t="s">
        <v>707</v>
      </c>
      <c r="C5" s="366"/>
      <c r="D5" s="366" t="s">
        <v>296</v>
      </c>
      <c r="E5" s="366" t="s">
        <v>717</v>
      </c>
      <c r="F5" s="366" t="s">
        <v>706</v>
      </c>
      <c r="G5" s="367"/>
      <c r="H5" s="367"/>
      <c r="I5" s="367"/>
      <c r="J5" s="368" t="s">
        <v>705</v>
      </c>
      <c r="K5" s="369" t="s">
        <v>37</v>
      </c>
      <c r="L5" s="356" t="s">
        <v>714</v>
      </c>
    </row>
    <row r="6" spans="1:14" s="30" customFormat="1" ht="38.25" customHeight="1" thickBot="1" x14ac:dyDescent="0.25">
      <c r="A6" s="365">
        <v>43356</v>
      </c>
      <c r="B6" s="366"/>
      <c r="C6" s="366" t="s">
        <v>966</v>
      </c>
      <c r="D6" s="366" t="s">
        <v>967</v>
      </c>
      <c r="E6" s="366" t="s">
        <v>963</v>
      </c>
      <c r="F6" s="366" t="s">
        <v>965</v>
      </c>
      <c r="G6" s="367"/>
      <c r="H6" s="367"/>
      <c r="I6" s="367"/>
      <c r="J6" s="368" t="s">
        <v>964</v>
      </c>
      <c r="K6" s="369" t="s">
        <v>37</v>
      </c>
      <c r="L6" s="356"/>
    </row>
    <row r="7" spans="1:14" s="30" customFormat="1" ht="15" thickBot="1" x14ac:dyDescent="0.25">
      <c r="A7" s="402">
        <v>43364</v>
      </c>
      <c r="B7" s="403"/>
      <c r="C7" s="403"/>
      <c r="D7" s="403"/>
      <c r="E7" s="403" t="s">
        <v>570</v>
      </c>
      <c r="F7" s="403"/>
      <c r="G7" s="404"/>
      <c r="H7" s="404"/>
      <c r="I7" s="404"/>
      <c r="J7" s="405"/>
      <c r="K7" s="406"/>
      <c r="L7" s="407"/>
    </row>
    <row r="8" spans="1:14" s="30" customFormat="1" ht="57.75" thickBot="1" x14ac:dyDescent="0.25">
      <c r="A8" s="370">
        <v>43370</v>
      </c>
      <c r="B8" s="371"/>
      <c r="C8" s="371" t="s">
        <v>781</v>
      </c>
      <c r="D8" s="371" t="s">
        <v>0</v>
      </c>
      <c r="E8" s="371" t="s">
        <v>878</v>
      </c>
      <c r="F8" s="418" t="s">
        <v>458</v>
      </c>
      <c r="G8" s="371" t="s">
        <v>879</v>
      </c>
      <c r="H8" s="371" t="s">
        <v>460</v>
      </c>
      <c r="I8" s="371"/>
      <c r="J8" s="371" t="s">
        <v>782</v>
      </c>
      <c r="K8" s="419" t="s">
        <v>35</v>
      </c>
      <c r="L8" s="429" t="s">
        <v>777</v>
      </c>
    </row>
    <row r="9" spans="1:14" s="30" customFormat="1" ht="29.25" thickBot="1" x14ac:dyDescent="0.25">
      <c r="A9" s="422">
        <v>43371</v>
      </c>
      <c r="B9" s="423"/>
      <c r="C9" s="424" t="s">
        <v>979</v>
      </c>
      <c r="D9" s="424" t="s">
        <v>980</v>
      </c>
      <c r="E9" s="424" t="s">
        <v>981</v>
      </c>
      <c r="F9" s="424" t="s">
        <v>984</v>
      </c>
      <c r="G9" s="425"/>
      <c r="H9" s="425" t="s">
        <v>931</v>
      </c>
      <c r="I9" s="425"/>
      <c r="J9" s="426" t="s">
        <v>982</v>
      </c>
      <c r="K9" s="427" t="s">
        <v>37</v>
      </c>
      <c r="L9" s="428" t="s">
        <v>714</v>
      </c>
    </row>
    <row r="10" spans="1:14" s="30" customFormat="1" ht="29.25" thickBot="1" x14ac:dyDescent="0.25">
      <c r="A10" s="423">
        <v>43379</v>
      </c>
      <c r="B10" s="423">
        <v>43380</v>
      </c>
      <c r="C10" s="424" t="s">
        <v>564</v>
      </c>
      <c r="D10" s="424" t="s">
        <v>980</v>
      </c>
      <c r="E10" s="424" t="s">
        <v>978</v>
      </c>
      <c r="F10" s="424" t="s">
        <v>985</v>
      </c>
      <c r="G10" s="425"/>
      <c r="H10" s="425" t="s">
        <v>931</v>
      </c>
      <c r="I10" s="425"/>
      <c r="J10" s="426" t="s">
        <v>983</v>
      </c>
      <c r="K10" s="427" t="s">
        <v>37</v>
      </c>
      <c r="L10" s="428" t="s">
        <v>686</v>
      </c>
    </row>
    <row r="11" spans="1:14" s="30" customFormat="1" ht="68.25" customHeight="1" thickBot="1" x14ac:dyDescent="0.25">
      <c r="A11" s="365">
        <v>43374</v>
      </c>
      <c r="B11" s="366"/>
      <c r="C11" s="366"/>
      <c r="D11" s="366" t="s">
        <v>536</v>
      </c>
      <c r="E11" s="366" t="s">
        <v>732</v>
      </c>
      <c r="F11" s="366" t="s">
        <v>733</v>
      </c>
      <c r="G11" s="367"/>
      <c r="H11" s="367"/>
      <c r="I11" s="367"/>
      <c r="J11" s="368"/>
      <c r="K11" s="369" t="s">
        <v>37</v>
      </c>
      <c r="L11" s="356"/>
    </row>
    <row r="12" spans="1:14" s="30" customFormat="1" ht="43.5" thickBot="1" x14ac:dyDescent="0.25">
      <c r="A12" s="365">
        <v>43374</v>
      </c>
      <c r="B12" s="512" t="s">
        <v>737</v>
      </c>
      <c r="C12" s="366"/>
      <c r="D12" s="366" t="s">
        <v>536</v>
      </c>
      <c r="E12" s="366" t="s">
        <v>742</v>
      </c>
      <c r="F12" s="366" t="s">
        <v>734</v>
      </c>
      <c r="G12" s="367"/>
      <c r="H12" s="367"/>
      <c r="I12" s="367"/>
      <c r="J12" s="368"/>
      <c r="K12" s="369" t="s">
        <v>37</v>
      </c>
      <c r="L12" s="356"/>
    </row>
    <row r="13" spans="1:14" s="30" customFormat="1" ht="29.25" thickBot="1" x14ac:dyDescent="0.25">
      <c r="A13" s="365">
        <v>43374</v>
      </c>
      <c r="B13" s="366" t="s">
        <v>724</v>
      </c>
      <c r="C13" s="366"/>
      <c r="D13" s="366" t="s">
        <v>180</v>
      </c>
      <c r="E13" s="366" t="s">
        <v>180</v>
      </c>
      <c r="F13" s="366" t="s">
        <v>725</v>
      </c>
      <c r="G13" s="367"/>
      <c r="H13" s="367"/>
      <c r="I13" s="367"/>
      <c r="J13" s="368" t="s">
        <v>705</v>
      </c>
      <c r="K13" s="430" t="s">
        <v>37</v>
      </c>
      <c r="L13" s="356" t="s">
        <v>718</v>
      </c>
    </row>
    <row r="14" spans="1:14" s="30" customFormat="1" ht="43.5" thickBot="1" x14ac:dyDescent="0.25">
      <c r="A14" s="414">
        <v>43374</v>
      </c>
      <c r="B14" s="366"/>
      <c r="C14" s="366"/>
      <c r="D14" s="366" t="s">
        <v>104</v>
      </c>
      <c r="E14" s="366" t="s">
        <v>728</v>
      </c>
      <c r="F14" s="366" t="s">
        <v>316</v>
      </c>
      <c r="G14" s="367"/>
      <c r="H14" s="367"/>
      <c r="I14" s="367"/>
      <c r="J14" s="368"/>
      <c r="K14" s="369" t="s">
        <v>37</v>
      </c>
      <c r="L14" s="356" t="s">
        <v>718</v>
      </c>
    </row>
    <row r="15" spans="1:14" s="1" customFormat="1" ht="72" thickBot="1" x14ac:dyDescent="0.25">
      <c r="A15" s="370">
        <v>43374</v>
      </c>
      <c r="B15" s="371"/>
      <c r="C15" s="371" t="s">
        <v>496</v>
      </c>
      <c r="D15" s="371" t="s">
        <v>0</v>
      </c>
      <c r="E15" s="371" t="s">
        <v>779</v>
      </c>
      <c r="F15" s="418" t="s">
        <v>458</v>
      </c>
      <c r="G15" s="371" t="s">
        <v>459</v>
      </c>
      <c r="H15" s="371" t="s">
        <v>460</v>
      </c>
      <c r="I15" s="371"/>
      <c r="J15" s="419" t="s">
        <v>778</v>
      </c>
      <c r="K15" s="420" t="s">
        <v>35</v>
      </c>
      <c r="L15" s="421" t="s">
        <v>777</v>
      </c>
    </row>
    <row r="16" spans="1:14" s="1" customFormat="1" ht="86.25" thickBot="1" x14ac:dyDescent="0.25">
      <c r="A16" s="497">
        <v>43375</v>
      </c>
      <c r="B16" s="498"/>
      <c r="C16" s="498" t="s">
        <v>927</v>
      </c>
      <c r="D16" s="498" t="s">
        <v>928</v>
      </c>
      <c r="E16" s="498" t="s">
        <v>929</v>
      </c>
      <c r="F16" s="384" t="s">
        <v>816</v>
      </c>
      <c r="G16" s="498"/>
      <c r="H16" s="498" t="s">
        <v>931</v>
      </c>
      <c r="I16" s="498"/>
      <c r="J16" s="499" t="s">
        <v>1016</v>
      </c>
      <c r="K16" s="500" t="s">
        <v>930</v>
      </c>
      <c r="L16" s="501" t="s">
        <v>686</v>
      </c>
    </row>
    <row r="17" spans="1:22" s="1" customFormat="1" ht="50.1" customHeight="1" thickBot="1" x14ac:dyDescent="0.25">
      <c r="A17" s="445">
        <v>43382</v>
      </c>
      <c r="B17" s="446" t="s">
        <v>864</v>
      </c>
      <c r="C17" s="446"/>
      <c r="D17" s="446"/>
      <c r="E17" s="446" t="s">
        <v>863</v>
      </c>
      <c r="F17" s="436" t="s">
        <v>862</v>
      </c>
      <c r="G17" s="446"/>
      <c r="H17" s="446"/>
      <c r="I17" s="446"/>
      <c r="J17" s="447" t="s">
        <v>865</v>
      </c>
      <c r="K17" s="448" t="s">
        <v>131</v>
      </c>
      <c r="L17" s="449"/>
    </row>
    <row r="18" spans="1:22" s="1" customFormat="1" ht="50.1" customHeight="1" thickBot="1" x14ac:dyDescent="0.25">
      <c r="A18" s="415">
        <v>43392</v>
      </c>
      <c r="B18" s="366"/>
      <c r="C18" s="366" t="s">
        <v>248</v>
      </c>
      <c r="D18" s="366" t="s">
        <v>180</v>
      </c>
      <c r="E18" s="366" t="s">
        <v>491</v>
      </c>
      <c r="F18" s="366" t="s">
        <v>253</v>
      </c>
      <c r="G18" s="367"/>
      <c r="H18" s="367"/>
      <c r="I18" s="367"/>
      <c r="J18" s="368" t="s">
        <v>490</v>
      </c>
      <c r="K18" s="369" t="s">
        <v>37</v>
      </c>
      <c r="L18" s="356"/>
      <c r="M18" s="30"/>
      <c r="N18" s="30"/>
      <c r="O18" s="30"/>
      <c r="P18" s="30"/>
      <c r="Q18" s="30"/>
      <c r="R18" s="30"/>
      <c r="S18" s="30"/>
      <c r="T18" s="30"/>
      <c r="U18" s="30"/>
      <c r="V18" s="30"/>
    </row>
    <row r="19" spans="1:22" s="30" customFormat="1" ht="50.1" customHeight="1" thickBot="1" x14ac:dyDescent="0.25">
      <c r="A19" s="376" t="s">
        <v>795</v>
      </c>
      <c r="B19" s="377">
        <v>43131</v>
      </c>
      <c r="C19" s="377"/>
      <c r="D19" s="377"/>
      <c r="E19" s="377" t="s">
        <v>796</v>
      </c>
      <c r="F19" s="377"/>
      <c r="G19" s="378"/>
      <c r="H19" s="378"/>
      <c r="I19" s="378"/>
      <c r="J19" s="379" t="s">
        <v>797</v>
      </c>
      <c r="K19" s="380" t="s">
        <v>131</v>
      </c>
      <c r="L19" s="381"/>
    </row>
    <row r="20" spans="1:22" s="30" customFormat="1" ht="57.75" thickBot="1" x14ac:dyDescent="0.25">
      <c r="A20" s="411">
        <v>43412</v>
      </c>
      <c r="B20" s="416"/>
      <c r="C20" s="384" t="s">
        <v>203</v>
      </c>
      <c r="D20" s="384" t="s">
        <v>180</v>
      </c>
      <c r="E20" s="384" t="s">
        <v>891</v>
      </c>
      <c r="F20" s="384" t="s">
        <v>416</v>
      </c>
      <c r="G20" s="385"/>
      <c r="H20" s="385"/>
      <c r="I20" s="385"/>
      <c r="J20" s="416" t="s">
        <v>1017</v>
      </c>
      <c r="K20" s="386" t="s">
        <v>37</v>
      </c>
      <c r="L20" s="417" t="s">
        <v>686</v>
      </c>
    </row>
    <row r="21" spans="1:22" s="30" customFormat="1" ht="50.1" customHeight="1" thickBot="1" x14ac:dyDescent="0.25">
      <c r="A21" s="495">
        <v>43420</v>
      </c>
      <c r="B21" s="366"/>
      <c r="C21" s="366"/>
      <c r="D21" s="366" t="s">
        <v>104</v>
      </c>
      <c r="E21" s="366" t="s">
        <v>934</v>
      </c>
      <c r="F21" s="366" t="s">
        <v>708</v>
      </c>
      <c r="G21" s="367"/>
      <c r="H21" s="367"/>
      <c r="I21" s="367"/>
      <c r="J21" s="368" t="s">
        <v>702</v>
      </c>
      <c r="K21" s="369" t="s">
        <v>37</v>
      </c>
      <c r="L21" s="356" t="s">
        <v>714</v>
      </c>
    </row>
    <row r="22" spans="1:22" s="30" customFormat="1" ht="50.1" customHeight="1" thickBot="1" x14ac:dyDescent="0.25">
      <c r="A22" s="400">
        <v>43423</v>
      </c>
      <c r="B22" s="400" t="s">
        <v>937</v>
      </c>
      <c r="C22" s="400" t="s">
        <v>434</v>
      </c>
      <c r="D22" s="400" t="s">
        <v>506</v>
      </c>
      <c r="E22" s="400" t="s">
        <v>936</v>
      </c>
      <c r="F22" s="400"/>
      <c r="G22" s="400"/>
      <c r="H22" s="400"/>
      <c r="I22" s="400"/>
      <c r="J22" s="400"/>
      <c r="K22" s="400"/>
      <c r="L22" s="400"/>
    </row>
    <row r="23" spans="1:22" s="1" customFormat="1" ht="50.1" customHeight="1" thickBot="1" x14ac:dyDescent="0.25">
      <c r="A23" s="389">
        <v>43427</v>
      </c>
      <c r="B23" s="390">
        <v>43427</v>
      </c>
      <c r="C23" s="390" t="s">
        <v>19</v>
      </c>
      <c r="D23" s="390" t="s">
        <v>536</v>
      </c>
      <c r="E23" s="390" t="s">
        <v>950</v>
      </c>
      <c r="F23" s="390" t="s">
        <v>951</v>
      </c>
      <c r="G23" s="391"/>
      <c r="H23" s="391"/>
      <c r="I23" s="391"/>
      <c r="J23" s="373" t="s">
        <v>948</v>
      </c>
      <c r="K23" s="374" t="s">
        <v>35</v>
      </c>
      <c r="L23" s="408"/>
      <c r="M23" s="30"/>
      <c r="N23" s="30"/>
      <c r="O23" s="30"/>
      <c r="P23" s="30"/>
      <c r="Q23" s="30"/>
      <c r="R23" s="30"/>
      <c r="S23" s="30"/>
      <c r="T23" s="30"/>
      <c r="U23" s="30"/>
      <c r="V23" s="30"/>
    </row>
    <row r="24" spans="1:22" s="1" customFormat="1" ht="43.5" thickBot="1" x14ac:dyDescent="0.25">
      <c r="A24" s="414">
        <v>43432</v>
      </c>
      <c r="B24" s="366"/>
      <c r="C24" s="366"/>
      <c r="D24" s="366" t="s">
        <v>536</v>
      </c>
      <c r="E24" s="366" t="s">
        <v>747</v>
      </c>
      <c r="F24" s="366" t="s">
        <v>615</v>
      </c>
      <c r="G24" s="367"/>
      <c r="H24" s="367"/>
      <c r="I24" s="367"/>
      <c r="J24" s="368"/>
      <c r="K24" s="369" t="s">
        <v>37</v>
      </c>
      <c r="L24" s="356"/>
      <c r="M24" s="30"/>
      <c r="N24" s="30"/>
      <c r="O24" s="30"/>
      <c r="P24" s="30"/>
      <c r="Q24" s="30"/>
      <c r="R24" s="30"/>
      <c r="S24" s="30"/>
      <c r="T24" s="30"/>
      <c r="U24" s="30"/>
      <c r="V24" s="30"/>
    </row>
    <row r="25" spans="1:22" s="1" customFormat="1" ht="57.75" thickBot="1" x14ac:dyDescent="0.25">
      <c r="A25" s="414">
        <v>43433</v>
      </c>
      <c r="B25" s="366">
        <v>43434</v>
      </c>
      <c r="C25" s="366"/>
      <c r="D25" s="366" t="s">
        <v>104</v>
      </c>
      <c r="E25" s="366" t="s">
        <v>877</v>
      </c>
      <c r="F25" s="366" t="s">
        <v>872</v>
      </c>
      <c r="G25" s="367"/>
      <c r="H25" s="367"/>
      <c r="I25" s="367"/>
      <c r="J25" s="368" t="s">
        <v>876</v>
      </c>
      <c r="K25" s="369" t="s">
        <v>37</v>
      </c>
      <c r="L25" s="356"/>
      <c r="M25" s="30"/>
      <c r="N25" s="30"/>
      <c r="O25" s="30"/>
      <c r="P25" s="30"/>
      <c r="Q25" s="30"/>
      <c r="R25" s="30"/>
      <c r="S25" s="30"/>
      <c r="T25" s="30"/>
      <c r="U25" s="30"/>
      <c r="V25" s="30"/>
    </row>
    <row r="26" spans="1:22" s="1" customFormat="1" ht="72" thickBot="1" x14ac:dyDescent="0.25">
      <c r="A26" s="365">
        <v>43435</v>
      </c>
      <c r="B26" s="512" t="s">
        <v>731</v>
      </c>
      <c r="C26" s="366"/>
      <c r="D26" s="366" t="s">
        <v>536</v>
      </c>
      <c r="E26" s="366" t="s">
        <v>1014</v>
      </c>
      <c r="F26" s="366" t="s">
        <v>729</v>
      </c>
      <c r="G26" s="367"/>
      <c r="H26" s="367"/>
      <c r="I26" s="367"/>
      <c r="J26" s="368"/>
      <c r="K26" s="369" t="s">
        <v>37</v>
      </c>
      <c r="L26" s="356"/>
      <c r="M26" s="30"/>
      <c r="N26" s="30"/>
      <c r="O26" s="30"/>
      <c r="P26" s="30"/>
      <c r="Q26" s="30"/>
      <c r="R26" s="30"/>
      <c r="S26" s="30"/>
      <c r="T26" s="30"/>
      <c r="U26" s="30"/>
      <c r="V26" s="30"/>
    </row>
    <row r="27" spans="1:22" s="1" customFormat="1" ht="43.5" thickBot="1" x14ac:dyDescent="0.25">
      <c r="A27" s="365">
        <v>43435</v>
      </c>
      <c r="B27" s="512" t="s">
        <v>962</v>
      </c>
      <c r="C27" s="366"/>
      <c r="D27" s="366" t="s">
        <v>536</v>
      </c>
      <c r="E27" s="366" t="s">
        <v>743</v>
      </c>
      <c r="F27" s="366" t="s">
        <v>735</v>
      </c>
      <c r="G27" s="367"/>
      <c r="H27" s="367"/>
      <c r="I27" s="367"/>
      <c r="J27" s="368"/>
      <c r="K27" s="369" t="s">
        <v>37</v>
      </c>
      <c r="L27" s="356"/>
      <c r="M27" s="30"/>
      <c r="N27" s="30"/>
      <c r="O27" s="30"/>
      <c r="P27" s="30"/>
      <c r="Q27" s="30"/>
      <c r="R27" s="30"/>
      <c r="S27" s="30"/>
      <c r="T27" s="30"/>
      <c r="U27" s="30"/>
      <c r="V27" s="30"/>
    </row>
    <row r="28" spans="1:22" s="1" customFormat="1" ht="43.5" thickBot="1" x14ac:dyDescent="0.25">
      <c r="A28" s="365">
        <v>43435</v>
      </c>
      <c r="B28" s="512" t="s">
        <v>961</v>
      </c>
      <c r="C28" s="366"/>
      <c r="D28" s="366" t="s">
        <v>536</v>
      </c>
      <c r="E28" s="366" t="s">
        <v>1015</v>
      </c>
      <c r="F28" s="366" t="s">
        <v>735</v>
      </c>
      <c r="G28" s="367"/>
      <c r="H28" s="367"/>
      <c r="I28" s="367"/>
      <c r="J28" s="368"/>
      <c r="K28" s="369" t="s">
        <v>37</v>
      </c>
      <c r="L28" s="356"/>
      <c r="M28" s="30"/>
      <c r="N28" s="30"/>
      <c r="O28" s="30"/>
      <c r="P28" s="30"/>
      <c r="Q28" s="30"/>
      <c r="R28" s="30"/>
      <c r="S28" s="30"/>
      <c r="T28" s="30"/>
      <c r="U28" s="30"/>
      <c r="V28" s="30"/>
    </row>
    <row r="29" spans="1:22" s="1" customFormat="1" ht="72" thickBot="1" x14ac:dyDescent="0.25">
      <c r="A29" s="365">
        <v>43435</v>
      </c>
      <c r="B29" s="512" t="s">
        <v>736</v>
      </c>
      <c r="C29" s="366"/>
      <c r="D29" s="366" t="s">
        <v>536</v>
      </c>
      <c r="E29" s="366" t="s">
        <v>744</v>
      </c>
      <c r="F29" s="366" t="s">
        <v>730</v>
      </c>
      <c r="G29" s="367"/>
      <c r="H29" s="367"/>
      <c r="I29" s="367"/>
      <c r="J29" s="368"/>
      <c r="K29" s="369" t="s">
        <v>37</v>
      </c>
      <c r="L29" s="356"/>
    </row>
    <row r="30" spans="1:22" s="30" customFormat="1" ht="86.25" thickBot="1" x14ac:dyDescent="0.25">
      <c r="A30" s="365">
        <v>43435</v>
      </c>
      <c r="B30" s="512" t="s">
        <v>736</v>
      </c>
      <c r="C30" s="366"/>
      <c r="D30" s="366" t="s">
        <v>536</v>
      </c>
      <c r="E30" s="366" t="s">
        <v>745</v>
      </c>
      <c r="F30" s="366" t="s">
        <v>739</v>
      </c>
      <c r="G30" s="367"/>
      <c r="H30" s="367"/>
      <c r="I30" s="367"/>
      <c r="J30" s="368"/>
      <c r="K30" s="369" t="s">
        <v>37</v>
      </c>
      <c r="L30" s="356"/>
    </row>
    <row r="31" spans="1:22" s="30" customFormat="1" ht="57.75" thickBot="1" x14ac:dyDescent="0.25">
      <c r="A31" s="495">
        <v>43440</v>
      </c>
      <c r="B31" s="510">
        <v>43441</v>
      </c>
      <c r="C31" s="366"/>
      <c r="D31" s="366" t="s">
        <v>104</v>
      </c>
      <c r="E31" s="366" t="s">
        <v>786</v>
      </c>
      <c r="F31" s="366" t="s">
        <v>279</v>
      </c>
      <c r="G31" s="367"/>
      <c r="H31" s="367"/>
      <c r="I31" s="367"/>
      <c r="J31" s="368" t="s">
        <v>1019</v>
      </c>
      <c r="K31" s="369" t="s">
        <v>37</v>
      </c>
      <c r="L31" s="356" t="s">
        <v>785</v>
      </c>
    </row>
    <row r="32" spans="1:22" s="30" customFormat="1" ht="86.25" thickBot="1" x14ac:dyDescent="0.25">
      <c r="A32" s="365">
        <v>43435</v>
      </c>
      <c r="B32" s="366">
        <v>43435</v>
      </c>
      <c r="C32" s="366"/>
      <c r="D32" s="366" t="s">
        <v>180</v>
      </c>
      <c r="E32" s="366" t="s">
        <v>844</v>
      </c>
      <c r="F32" s="366" t="s">
        <v>823</v>
      </c>
      <c r="G32" s="367"/>
      <c r="H32" s="367"/>
      <c r="I32" s="367"/>
      <c r="J32" s="368" t="s">
        <v>705</v>
      </c>
      <c r="K32" s="369" t="s">
        <v>37</v>
      </c>
      <c r="L32" s="356" t="s">
        <v>840</v>
      </c>
    </row>
  </sheetData>
  <autoFilter ref="A2:X2"/>
  <mergeCells count="1">
    <mergeCell ref="B1:L1"/>
  </mergeCells>
  <pageMargins left="0.7" right="0.7" top="0.75" bottom="0.75" header="0.3" footer="0.3"/>
  <pageSetup paperSize="9" scale="2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7"/>
  <sheetViews>
    <sheetView topLeftCell="A7" zoomScale="75" zoomScaleNormal="75" workbookViewId="0">
      <selection activeCell="J6" sqref="J6"/>
    </sheetView>
  </sheetViews>
  <sheetFormatPr baseColWidth="10" defaultRowHeight="12.75" x14ac:dyDescent="0.2"/>
  <cols>
    <col min="1" max="1" width="19.140625" style="22" bestFit="1" customWidth="1"/>
    <col min="2" max="2" width="33.28515625" style="22" customWidth="1"/>
    <col min="3" max="4" width="11.7109375" customWidth="1"/>
    <col min="5" max="5" width="71.28515625" customWidth="1"/>
    <col min="6" max="6" width="18.7109375" customWidth="1"/>
    <col min="7" max="8" width="15.7109375" customWidth="1"/>
    <col min="9" max="9" width="12.7109375" customWidth="1"/>
    <col min="10" max="10" width="18.42578125" customWidth="1"/>
    <col min="11" max="11" width="12.7109375" customWidth="1"/>
    <col min="12" max="12" width="15.140625" customWidth="1"/>
  </cols>
  <sheetData>
    <row r="1" spans="1:24" s="14" customFormat="1" ht="74.099999999999994" customHeight="1" thickBot="1" x14ac:dyDescent="0.25">
      <c r="A1" s="23">
        <f ca="1">TODAY()</f>
        <v>43276</v>
      </c>
      <c r="B1" s="513" t="s">
        <v>42</v>
      </c>
      <c r="C1" s="514"/>
      <c r="D1" s="514"/>
      <c r="E1" s="514"/>
      <c r="F1" s="514"/>
      <c r="G1" s="514"/>
      <c r="H1" s="514"/>
      <c r="I1" s="514"/>
      <c r="J1" s="514"/>
      <c r="K1" s="514"/>
      <c r="L1" s="514"/>
      <c r="M1" s="13"/>
    </row>
    <row r="2" spans="1:24" s="14" customFormat="1" ht="43.5" thickBot="1" x14ac:dyDescent="0.25">
      <c r="A2" s="24" t="s">
        <v>23</v>
      </c>
      <c r="B2" s="21" t="s">
        <v>687</v>
      </c>
      <c r="C2" s="17" t="s">
        <v>24</v>
      </c>
      <c r="D2" s="17" t="s">
        <v>26</v>
      </c>
      <c r="E2" s="17" t="s">
        <v>31</v>
      </c>
      <c r="F2" s="17" t="s">
        <v>58</v>
      </c>
      <c r="G2" s="17" t="s">
        <v>32</v>
      </c>
      <c r="H2" s="17" t="s">
        <v>20</v>
      </c>
      <c r="I2" s="17" t="s">
        <v>27</v>
      </c>
      <c r="J2" s="17" t="s">
        <v>28</v>
      </c>
      <c r="K2" s="18" t="s">
        <v>29</v>
      </c>
      <c r="L2" s="18" t="s">
        <v>713</v>
      </c>
      <c r="M2" s="400" t="s">
        <v>825</v>
      </c>
      <c r="N2" s="400" t="s">
        <v>826</v>
      </c>
    </row>
    <row r="3" spans="1:24" s="14" customFormat="1" ht="43.5" thickBot="1" x14ac:dyDescent="0.25">
      <c r="A3" s="411">
        <v>43497</v>
      </c>
      <c r="B3" s="412" t="s">
        <v>998</v>
      </c>
      <c r="C3" s="384" t="s">
        <v>203</v>
      </c>
      <c r="D3" s="384" t="s">
        <v>180</v>
      </c>
      <c r="E3" s="384" t="s">
        <v>999</v>
      </c>
      <c r="F3" s="384" t="s">
        <v>1000</v>
      </c>
      <c r="G3" s="385"/>
      <c r="H3" s="385"/>
      <c r="I3" s="385"/>
      <c r="J3" s="386" t="s">
        <v>1001</v>
      </c>
      <c r="K3" s="387" t="s">
        <v>1002</v>
      </c>
      <c r="L3" s="388" t="s">
        <v>686</v>
      </c>
      <c r="M3" s="511"/>
      <c r="N3" s="511"/>
    </row>
    <row r="4" spans="1:24" s="30" customFormat="1" ht="50.1" customHeight="1" thickBot="1" x14ac:dyDescent="0.25">
      <c r="A4" s="237">
        <v>43511</v>
      </c>
      <c r="B4" s="7" t="s">
        <v>727</v>
      </c>
      <c r="C4" s="7"/>
      <c r="D4" s="7" t="s">
        <v>104</v>
      </c>
      <c r="E4" s="7" t="s">
        <v>726</v>
      </c>
      <c r="F4" s="7" t="s">
        <v>725</v>
      </c>
      <c r="G4" s="33"/>
      <c r="H4" s="33"/>
      <c r="I4" s="8"/>
      <c r="J4" s="339" t="s">
        <v>705</v>
      </c>
      <c r="K4" s="344" t="s">
        <v>37</v>
      </c>
      <c r="L4" s="345" t="s">
        <v>718</v>
      </c>
    </row>
    <row r="5" spans="1:24" s="30" customFormat="1" ht="50.1" customHeight="1" thickBot="1" x14ac:dyDescent="0.25">
      <c r="A5" s="411">
        <v>43544</v>
      </c>
      <c r="B5" s="412"/>
      <c r="C5" s="384" t="s">
        <v>1006</v>
      </c>
      <c r="D5" s="384" t="s">
        <v>1007</v>
      </c>
      <c r="E5" s="384" t="s">
        <v>1008</v>
      </c>
      <c r="F5" s="384" t="s">
        <v>1009</v>
      </c>
      <c r="G5" s="385"/>
      <c r="H5" s="385"/>
      <c r="I5" s="385"/>
      <c r="J5" s="386" t="s">
        <v>1018</v>
      </c>
      <c r="K5" s="387" t="s">
        <v>37</v>
      </c>
      <c r="L5" s="388" t="s">
        <v>686</v>
      </c>
    </row>
    <row r="6" spans="1:24" s="30" customFormat="1" ht="60.75" customHeight="1" thickBot="1" x14ac:dyDescent="0.25">
      <c r="A6" s="411">
        <v>43556</v>
      </c>
      <c r="B6" s="412" t="s">
        <v>986</v>
      </c>
      <c r="C6" s="384" t="s">
        <v>203</v>
      </c>
      <c r="D6" s="384" t="s">
        <v>180</v>
      </c>
      <c r="E6" s="384" t="s">
        <v>818</v>
      </c>
      <c r="F6" s="384" t="s">
        <v>996</v>
      </c>
      <c r="G6" s="385"/>
      <c r="H6" s="385"/>
      <c r="I6" s="385"/>
      <c r="J6" s="386" t="s">
        <v>300</v>
      </c>
      <c r="K6" s="387" t="s">
        <v>37</v>
      </c>
      <c r="L6" s="388" t="s">
        <v>686</v>
      </c>
    </row>
    <row r="7" spans="1:24" s="30" customFormat="1" ht="60.75" customHeight="1" thickBot="1" x14ac:dyDescent="0.25">
      <c r="A7" s="411">
        <v>43557</v>
      </c>
      <c r="B7" s="412" t="s">
        <v>986</v>
      </c>
      <c r="C7" s="384" t="s">
        <v>994</v>
      </c>
      <c r="D7" s="384" t="s">
        <v>180</v>
      </c>
      <c r="E7" s="384" t="s">
        <v>995</v>
      </c>
      <c r="F7" s="384" t="s">
        <v>997</v>
      </c>
      <c r="G7" s="385"/>
      <c r="H7" s="385"/>
      <c r="I7" s="385"/>
      <c r="J7" s="386" t="s">
        <v>300</v>
      </c>
      <c r="K7" s="387" t="s">
        <v>37</v>
      </c>
      <c r="L7" s="388" t="s">
        <v>686</v>
      </c>
    </row>
    <row r="8" spans="1:24" s="1" customFormat="1" ht="50.1" customHeight="1" thickBot="1" x14ac:dyDescent="0.25">
      <c r="A8" s="237">
        <v>43556</v>
      </c>
      <c r="B8" s="7" t="s">
        <v>709</v>
      </c>
      <c r="C8" s="7"/>
      <c r="D8" s="7" t="s">
        <v>104</v>
      </c>
      <c r="E8" s="7" t="s">
        <v>715</v>
      </c>
      <c r="F8" s="7" t="s">
        <v>708</v>
      </c>
      <c r="G8" s="33"/>
      <c r="H8" s="33"/>
      <c r="I8" s="33"/>
      <c r="J8" s="339" t="s">
        <v>710</v>
      </c>
      <c r="K8" s="344" t="s">
        <v>37</v>
      </c>
      <c r="L8" s="345" t="s">
        <v>714</v>
      </c>
      <c r="M8" s="14"/>
    </row>
    <row r="9" spans="1:24" s="1" customFormat="1" ht="79.5" thickBot="1" x14ac:dyDescent="0.25">
      <c r="A9" s="237">
        <v>43556</v>
      </c>
      <c r="B9" s="7" t="s">
        <v>709</v>
      </c>
      <c r="C9" s="7"/>
      <c r="D9" s="7" t="s">
        <v>104</v>
      </c>
      <c r="E9" s="7" t="s">
        <v>845</v>
      </c>
      <c r="F9" s="7" t="s">
        <v>823</v>
      </c>
      <c r="G9" s="33"/>
      <c r="H9" s="33"/>
      <c r="I9" s="33"/>
      <c r="J9" s="339" t="s">
        <v>843</v>
      </c>
      <c r="K9" s="344" t="s">
        <v>37</v>
      </c>
      <c r="L9" s="356" t="s">
        <v>840</v>
      </c>
      <c r="M9" s="14"/>
    </row>
    <row r="10" spans="1:24" s="1" customFormat="1" ht="50.1" customHeight="1" thickBot="1" x14ac:dyDescent="0.25">
      <c r="A10" s="365">
        <v>43556</v>
      </c>
      <c r="B10" s="366" t="s">
        <v>960</v>
      </c>
      <c r="C10" s="366"/>
      <c r="D10" s="366" t="s">
        <v>536</v>
      </c>
      <c r="E10" s="366" t="s">
        <v>959</v>
      </c>
      <c r="F10" s="366" t="s">
        <v>741</v>
      </c>
      <c r="G10" s="367"/>
      <c r="H10" s="367"/>
      <c r="I10" s="367"/>
      <c r="J10" s="368"/>
      <c r="K10" s="369" t="s">
        <v>37</v>
      </c>
      <c r="L10" s="356"/>
      <c r="M10" s="14"/>
    </row>
    <row r="11" spans="1:24" s="1" customFormat="1" ht="50.1" customHeight="1" thickBot="1" x14ac:dyDescent="0.25">
      <c r="A11" s="494">
        <v>43608</v>
      </c>
      <c r="B11" s="494">
        <v>43609</v>
      </c>
      <c r="C11" s="7"/>
      <c r="D11" s="7" t="s">
        <v>104</v>
      </c>
      <c r="E11" s="7" t="s">
        <v>916</v>
      </c>
      <c r="F11" s="7" t="s">
        <v>757</v>
      </c>
      <c r="G11" s="33"/>
      <c r="H11" s="33"/>
      <c r="I11" s="33"/>
      <c r="J11" s="339" t="s">
        <v>705</v>
      </c>
      <c r="K11" s="344" t="s">
        <v>37</v>
      </c>
      <c r="L11" s="345"/>
      <c r="M11" s="14"/>
    </row>
    <row r="12" spans="1:24" s="1" customFormat="1" ht="43.5" thickBot="1" x14ac:dyDescent="0.25">
      <c r="A12" s="411">
        <v>43586</v>
      </c>
      <c r="B12" s="431" t="s">
        <v>987</v>
      </c>
      <c r="C12" s="384" t="s">
        <v>248</v>
      </c>
      <c r="D12" s="384" t="s">
        <v>180</v>
      </c>
      <c r="E12" s="384" t="s">
        <v>417</v>
      </c>
      <c r="F12" s="384" t="s">
        <v>860</v>
      </c>
      <c r="G12" s="385"/>
      <c r="H12" s="385"/>
      <c r="I12" s="385"/>
      <c r="J12" s="386" t="s">
        <v>224</v>
      </c>
      <c r="K12" s="387" t="s">
        <v>415</v>
      </c>
      <c r="L12" s="388" t="s">
        <v>686</v>
      </c>
      <c r="M12" s="30"/>
      <c r="N12" s="30"/>
      <c r="O12" s="30"/>
      <c r="P12" s="30"/>
      <c r="Q12" s="30"/>
      <c r="R12" s="30"/>
      <c r="S12" s="30"/>
      <c r="T12" s="30"/>
      <c r="U12" s="30"/>
      <c r="V12" s="30"/>
    </row>
    <row r="13" spans="1:24" s="1" customFormat="1" ht="57.75" thickBot="1" x14ac:dyDescent="0.25">
      <c r="A13" s="411">
        <v>43586</v>
      </c>
      <c r="B13" s="431" t="s">
        <v>1010</v>
      </c>
      <c r="C13" s="384" t="s">
        <v>248</v>
      </c>
      <c r="D13" s="384" t="s">
        <v>10</v>
      </c>
      <c r="E13" s="384" t="s">
        <v>1011</v>
      </c>
      <c r="F13" s="384" t="s">
        <v>1012</v>
      </c>
      <c r="G13" s="385"/>
      <c r="H13" s="385"/>
      <c r="I13" s="385"/>
      <c r="J13" s="386" t="s">
        <v>300</v>
      </c>
      <c r="K13" s="387" t="s">
        <v>1013</v>
      </c>
      <c r="L13" s="388" t="s">
        <v>686</v>
      </c>
      <c r="M13" s="30"/>
      <c r="N13" s="30"/>
      <c r="O13" s="30"/>
      <c r="P13" s="30"/>
      <c r="Q13" s="30"/>
      <c r="R13" s="30"/>
      <c r="S13" s="30"/>
      <c r="T13" s="30"/>
      <c r="U13" s="30"/>
      <c r="V13" s="30"/>
    </row>
    <row r="14" spans="1:24" s="1" customFormat="1" ht="50.1" customHeight="1" thickBot="1" x14ac:dyDescent="0.25">
      <c r="A14" s="237">
        <v>43617</v>
      </c>
      <c r="B14" s="7" t="s">
        <v>712</v>
      </c>
      <c r="C14" s="7"/>
      <c r="D14" s="7" t="s">
        <v>296</v>
      </c>
      <c r="E14" s="7" t="s">
        <v>711</v>
      </c>
      <c r="F14" s="7" t="s">
        <v>703</v>
      </c>
      <c r="G14" s="33"/>
      <c r="H14" s="33"/>
      <c r="I14" s="33"/>
      <c r="J14" s="339" t="s">
        <v>702</v>
      </c>
      <c r="K14" s="344" t="s">
        <v>37</v>
      </c>
      <c r="L14" s="345" t="s">
        <v>714</v>
      </c>
      <c r="M14" s="14"/>
    </row>
    <row r="15" spans="1:24" s="1" customFormat="1" ht="50.1" customHeight="1" thickBot="1" x14ac:dyDescent="0.25">
      <c r="A15" s="237">
        <v>43617</v>
      </c>
      <c r="B15" s="7" t="s">
        <v>740</v>
      </c>
      <c r="C15" s="7"/>
      <c r="D15" s="7" t="s">
        <v>536</v>
      </c>
      <c r="E15" s="7" t="s">
        <v>746</v>
      </c>
      <c r="F15" s="7" t="s">
        <v>738</v>
      </c>
      <c r="G15" s="33"/>
      <c r="H15" s="33"/>
      <c r="I15" s="33"/>
      <c r="J15" s="339"/>
      <c r="K15" s="344" t="s">
        <v>37</v>
      </c>
      <c r="L15" s="345"/>
      <c r="M15" s="30"/>
      <c r="N15" s="30"/>
      <c r="O15" s="30"/>
      <c r="P15" s="30"/>
      <c r="Q15" s="30"/>
      <c r="R15" s="30"/>
      <c r="S15" s="30"/>
      <c r="T15" s="30"/>
      <c r="U15" s="30"/>
      <c r="V15" s="30"/>
      <c r="W15" s="30"/>
      <c r="X15" s="30"/>
    </row>
    <row r="16" spans="1:24" s="1" customFormat="1" ht="50.1" customHeight="1" thickBot="1" x14ac:dyDescent="0.25">
      <c r="A16" s="237">
        <v>43633</v>
      </c>
      <c r="B16" s="7">
        <v>43634</v>
      </c>
      <c r="C16" s="7" t="s">
        <v>954</v>
      </c>
      <c r="D16" s="7" t="s">
        <v>104</v>
      </c>
      <c r="E16" s="7" t="s">
        <v>952</v>
      </c>
      <c r="F16" s="7" t="s">
        <v>953</v>
      </c>
      <c r="G16" s="33"/>
      <c r="H16" s="33"/>
      <c r="I16" s="33"/>
      <c r="J16" s="339" t="s">
        <v>955</v>
      </c>
      <c r="K16" s="344" t="s">
        <v>37</v>
      </c>
      <c r="L16" s="345"/>
      <c r="M16" s="14"/>
    </row>
    <row r="17" spans="1:12" s="30" customFormat="1" ht="50.1" customHeight="1" thickBot="1" x14ac:dyDescent="0.25">
      <c r="A17" s="140">
        <v>43292</v>
      </c>
      <c r="B17" s="141">
        <v>43292</v>
      </c>
      <c r="C17" s="102" t="s">
        <v>956</v>
      </c>
      <c r="D17" s="141" t="s">
        <v>536</v>
      </c>
      <c r="E17" s="141" t="s">
        <v>957</v>
      </c>
      <c r="F17" s="141" t="s">
        <v>958</v>
      </c>
      <c r="G17" s="142"/>
      <c r="H17" s="142"/>
      <c r="I17" s="142"/>
      <c r="J17" s="133"/>
      <c r="K17" s="350" t="s">
        <v>567</v>
      </c>
      <c r="L17" s="351"/>
    </row>
  </sheetData>
  <autoFilter ref="A2:X2">
    <sortState ref="A3:W38">
      <sortCondition ref="A2"/>
    </sortState>
  </autoFilter>
  <mergeCells count="1">
    <mergeCell ref="B1:L1"/>
  </mergeCells>
  <pageMargins left="0.7" right="0.7" top="0.75" bottom="0.75" header="0.3" footer="0.3"/>
  <pageSetup paperSize="9" scale="1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
  <sheetViews>
    <sheetView zoomScale="75" zoomScaleNormal="75" workbookViewId="0">
      <selection activeCell="K5" sqref="K5"/>
    </sheetView>
  </sheetViews>
  <sheetFormatPr baseColWidth="10" defaultRowHeight="12.75" x14ac:dyDescent="0.2"/>
  <cols>
    <col min="1" max="1" width="19.140625" style="22" bestFit="1" customWidth="1"/>
    <col min="2" max="2" width="33.28515625" style="22" customWidth="1"/>
    <col min="3" max="4" width="11.7109375" customWidth="1"/>
    <col min="5" max="5" width="71.28515625" customWidth="1"/>
    <col min="6" max="6" width="18.7109375" customWidth="1"/>
    <col min="7" max="8" width="15.7109375" customWidth="1"/>
    <col min="9" max="9" width="12.7109375" customWidth="1"/>
    <col min="10" max="10" width="18.42578125" customWidth="1"/>
    <col min="11" max="11" width="12.7109375" customWidth="1"/>
    <col min="12" max="12" width="15.140625" customWidth="1"/>
  </cols>
  <sheetData>
    <row r="1" spans="1:14" s="14" customFormat="1" ht="74.099999999999994" customHeight="1" thickBot="1" x14ac:dyDescent="0.25">
      <c r="A1" s="23">
        <f ca="1">TODAY()</f>
        <v>43276</v>
      </c>
      <c r="B1" s="513" t="s">
        <v>42</v>
      </c>
      <c r="C1" s="514"/>
      <c r="D1" s="514"/>
      <c r="E1" s="514"/>
      <c r="F1" s="514"/>
      <c r="G1" s="514"/>
      <c r="H1" s="514"/>
      <c r="I1" s="514"/>
      <c r="J1" s="514"/>
      <c r="K1" s="514"/>
      <c r="L1" s="514"/>
      <c r="M1" s="13"/>
    </row>
    <row r="2" spans="1:14" s="14" customFormat="1" ht="43.5" thickBot="1" x14ac:dyDescent="0.25">
      <c r="A2" s="24" t="s">
        <v>23</v>
      </c>
      <c r="B2" s="21" t="s">
        <v>687</v>
      </c>
      <c r="C2" s="17" t="s">
        <v>24</v>
      </c>
      <c r="D2" s="17" t="s">
        <v>26</v>
      </c>
      <c r="E2" s="17" t="s">
        <v>31</v>
      </c>
      <c r="F2" s="17" t="s">
        <v>58</v>
      </c>
      <c r="G2" s="17" t="s">
        <v>32</v>
      </c>
      <c r="H2" s="17" t="s">
        <v>20</v>
      </c>
      <c r="I2" s="17" t="s">
        <v>27</v>
      </c>
      <c r="J2" s="17" t="s">
        <v>28</v>
      </c>
      <c r="K2" s="18" t="s">
        <v>29</v>
      </c>
      <c r="L2" s="18" t="s">
        <v>713</v>
      </c>
      <c r="M2" s="400" t="s">
        <v>825</v>
      </c>
      <c r="N2" s="400" t="s">
        <v>826</v>
      </c>
    </row>
    <row r="3" spans="1:14" ht="57.75" thickBot="1" x14ac:dyDescent="0.25">
      <c r="A3" s="411">
        <v>43709</v>
      </c>
      <c r="B3" s="431" t="s">
        <v>989</v>
      </c>
      <c r="C3" s="384" t="s">
        <v>861</v>
      </c>
      <c r="D3" s="384" t="s">
        <v>418</v>
      </c>
      <c r="E3" s="384" t="s">
        <v>420</v>
      </c>
      <c r="F3" s="384" t="s">
        <v>419</v>
      </c>
      <c r="G3" s="385"/>
      <c r="H3" s="385"/>
      <c r="I3" s="385"/>
      <c r="J3" s="386" t="s">
        <v>403</v>
      </c>
      <c r="K3" s="387" t="s">
        <v>37</v>
      </c>
      <c r="L3" s="388" t="s">
        <v>686</v>
      </c>
    </row>
    <row r="4" spans="1:14" ht="29.25" thickBot="1" x14ac:dyDescent="0.25">
      <c r="A4" s="411">
        <v>43739</v>
      </c>
      <c r="B4" s="431" t="s">
        <v>990</v>
      </c>
      <c r="C4" s="384" t="s">
        <v>991</v>
      </c>
      <c r="D4" s="384" t="s">
        <v>180</v>
      </c>
      <c r="E4" s="384" t="s">
        <v>992</v>
      </c>
      <c r="F4" s="384" t="s">
        <v>993</v>
      </c>
      <c r="G4" s="385"/>
      <c r="H4" s="385"/>
      <c r="I4" s="385"/>
      <c r="J4" s="386"/>
      <c r="K4" s="387" t="s">
        <v>37</v>
      </c>
      <c r="L4" s="388" t="s">
        <v>686</v>
      </c>
    </row>
    <row r="5" spans="1:14" ht="43.5" thickBot="1" x14ac:dyDescent="0.25">
      <c r="A5" s="411">
        <v>43770</v>
      </c>
      <c r="B5" s="431" t="s">
        <v>1003</v>
      </c>
      <c r="C5" s="384" t="s">
        <v>991</v>
      </c>
      <c r="D5" s="384" t="s">
        <v>1004</v>
      </c>
      <c r="E5" s="384" t="s">
        <v>1005</v>
      </c>
      <c r="F5" s="384" t="s">
        <v>985</v>
      </c>
      <c r="G5" s="385"/>
      <c r="H5" s="385"/>
      <c r="I5" s="385"/>
      <c r="J5" s="386"/>
      <c r="K5" s="387" t="s">
        <v>37</v>
      </c>
      <c r="L5" s="388" t="s">
        <v>686</v>
      </c>
    </row>
    <row r="6" spans="1:14" s="1" customFormat="1" ht="50.1" customHeight="1" thickBot="1" x14ac:dyDescent="0.25">
      <c r="A6" s="237">
        <v>43800</v>
      </c>
      <c r="B6" s="7" t="s">
        <v>988</v>
      </c>
      <c r="C6" s="7"/>
      <c r="D6" s="7" t="s">
        <v>104</v>
      </c>
      <c r="E6" s="7" t="s">
        <v>721</v>
      </c>
      <c r="F6" s="7" t="s">
        <v>704</v>
      </c>
      <c r="G6" s="33"/>
      <c r="H6" s="33"/>
      <c r="I6" s="33"/>
      <c r="J6" s="339" t="s">
        <v>705</v>
      </c>
      <c r="K6" s="344" t="s">
        <v>37</v>
      </c>
      <c r="L6" s="345" t="s">
        <v>714</v>
      </c>
      <c r="M6" s="14"/>
    </row>
  </sheetData>
  <autoFilter ref="A2:X2">
    <sortState ref="A3:W38">
      <sortCondition ref="A2"/>
    </sortState>
  </autoFilter>
  <mergeCells count="1">
    <mergeCell ref="B1:L1"/>
  </mergeCells>
  <pageMargins left="0.7" right="0.7" top="0.75" bottom="0.75" header="0.3" footer="0.3"/>
  <pageSetup paperSize="9" scale="14"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
  <sheetViews>
    <sheetView zoomScale="75" zoomScaleNormal="75" workbookViewId="0">
      <selection activeCell="E7" sqref="E7"/>
    </sheetView>
  </sheetViews>
  <sheetFormatPr baseColWidth="10" defaultRowHeight="12.75" x14ac:dyDescent="0.2"/>
  <cols>
    <col min="1" max="1" width="19.140625" style="22" bestFit="1" customWidth="1"/>
    <col min="2" max="2" width="33.28515625" style="22" customWidth="1"/>
    <col min="3" max="4" width="11.7109375" customWidth="1"/>
    <col min="5" max="5" width="71.28515625" customWidth="1"/>
    <col min="6" max="6" width="18.7109375" customWidth="1"/>
    <col min="7" max="8" width="15.7109375" customWidth="1"/>
    <col min="9" max="9" width="12.7109375" customWidth="1"/>
    <col min="10" max="10" width="18.42578125" customWidth="1"/>
    <col min="11" max="11" width="12.7109375" customWidth="1"/>
    <col min="12" max="12" width="15.140625" customWidth="1"/>
  </cols>
  <sheetData>
    <row r="1" spans="1:13" s="14" customFormat="1" ht="74.099999999999994" customHeight="1" thickBot="1" x14ac:dyDescent="0.25">
      <c r="A1" s="23">
        <f ca="1">TODAY()</f>
        <v>43276</v>
      </c>
      <c r="B1" s="513" t="s">
        <v>42</v>
      </c>
      <c r="C1" s="514"/>
      <c r="D1" s="514"/>
      <c r="E1" s="514"/>
      <c r="F1" s="514"/>
      <c r="G1" s="514"/>
      <c r="H1" s="514"/>
      <c r="I1" s="514"/>
      <c r="J1" s="514"/>
      <c r="K1" s="514"/>
      <c r="L1" s="514"/>
      <c r="M1" s="13"/>
    </row>
    <row r="2" spans="1:13" s="14" customFormat="1" ht="39" thickBot="1" x14ac:dyDescent="0.25">
      <c r="A2" s="24" t="s">
        <v>23</v>
      </c>
      <c r="B2" s="21" t="s">
        <v>687</v>
      </c>
      <c r="C2" s="17" t="s">
        <v>24</v>
      </c>
      <c r="D2" s="17" t="s">
        <v>26</v>
      </c>
      <c r="E2" s="17" t="s">
        <v>31</v>
      </c>
      <c r="F2" s="17" t="s">
        <v>58</v>
      </c>
      <c r="G2" s="17" t="s">
        <v>32</v>
      </c>
      <c r="H2" s="17" t="s">
        <v>20</v>
      </c>
      <c r="I2" s="17" t="s">
        <v>27</v>
      </c>
      <c r="J2" s="17" t="s">
        <v>28</v>
      </c>
      <c r="K2" s="18" t="s">
        <v>29</v>
      </c>
      <c r="L2" s="18" t="s">
        <v>713</v>
      </c>
    </row>
    <row r="3" spans="1:13" s="1" customFormat="1" ht="50.1" customHeight="1" thickBot="1" x14ac:dyDescent="0.25">
      <c r="A3" s="237">
        <v>43983</v>
      </c>
      <c r="B3" s="7">
        <v>43983</v>
      </c>
      <c r="C3" s="7"/>
      <c r="D3" s="7" t="s">
        <v>104</v>
      </c>
      <c r="E3" s="7" t="s">
        <v>722</v>
      </c>
      <c r="F3" s="7" t="s">
        <v>723</v>
      </c>
      <c r="G3" s="33"/>
      <c r="H3" s="33"/>
      <c r="I3" s="33"/>
      <c r="J3" s="339" t="s">
        <v>705</v>
      </c>
      <c r="K3" s="344" t="s">
        <v>37</v>
      </c>
      <c r="L3" s="345" t="s">
        <v>714</v>
      </c>
      <c r="M3" s="14"/>
    </row>
    <row r="4" spans="1:13" s="30" customFormat="1" ht="50.1" customHeight="1" thickBot="1" x14ac:dyDescent="0.25">
      <c r="A4" s="244"/>
      <c r="B4" s="245"/>
      <c r="C4" s="196"/>
      <c r="D4" s="196"/>
      <c r="E4" s="196"/>
      <c r="F4" s="196"/>
      <c r="G4" s="197"/>
      <c r="H4" s="197"/>
      <c r="I4" s="197"/>
      <c r="J4" s="340"/>
      <c r="K4" s="346"/>
      <c r="L4" s="347" t="s">
        <v>686</v>
      </c>
    </row>
    <row r="5" spans="1:13" s="30" customFormat="1" ht="50.1" customHeight="1" thickBot="1" x14ac:dyDescent="0.25">
      <c r="A5" s="211"/>
      <c r="B5" s="212"/>
      <c r="C5" s="212"/>
      <c r="D5" s="212"/>
      <c r="E5" s="212"/>
      <c r="F5" s="212"/>
      <c r="G5" s="213"/>
      <c r="H5" s="213"/>
      <c r="I5" s="213"/>
      <c r="J5" s="341"/>
      <c r="K5" s="348"/>
      <c r="L5" s="349"/>
    </row>
    <row r="6" spans="1:13" s="30" customFormat="1" ht="50.1" customHeight="1" thickBot="1" x14ac:dyDescent="0.25">
      <c r="A6" s="140"/>
      <c r="B6" s="141"/>
      <c r="C6" s="102"/>
      <c r="D6" s="141"/>
      <c r="E6" s="141"/>
      <c r="F6" s="141"/>
      <c r="G6" s="142"/>
      <c r="H6" s="142"/>
      <c r="I6" s="142"/>
      <c r="J6" s="133"/>
      <c r="K6" s="350"/>
      <c r="L6" s="351"/>
    </row>
    <row r="7" spans="1:13" s="30" customFormat="1" ht="50.1" customHeight="1" thickBot="1" x14ac:dyDescent="0.25">
      <c r="A7" s="126"/>
      <c r="B7" s="119"/>
      <c r="C7" s="127"/>
      <c r="D7" s="127"/>
      <c r="E7" s="119"/>
      <c r="F7" s="127"/>
      <c r="G7" s="128"/>
      <c r="H7" s="128"/>
      <c r="I7" s="128"/>
      <c r="J7" s="214"/>
      <c r="K7" s="352"/>
      <c r="L7" s="353"/>
    </row>
    <row r="8" spans="1:13" s="30" customFormat="1" ht="50.1" customHeight="1" thickBot="1" x14ac:dyDescent="0.25">
      <c r="A8" s="25"/>
      <c r="B8" s="5"/>
      <c r="C8" s="5"/>
      <c r="D8" s="5"/>
      <c r="E8" s="5"/>
      <c r="F8" s="5"/>
      <c r="G8" s="37"/>
      <c r="H8" s="37"/>
      <c r="I8" s="37"/>
      <c r="J8" s="220"/>
      <c r="K8" s="354"/>
      <c r="L8" s="355"/>
    </row>
  </sheetData>
  <autoFilter ref="A2:X2">
    <sortState ref="A3:W38">
      <sortCondition ref="A2"/>
    </sortState>
  </autoFilter>
  <mergeCells count="1">
    <mergeCell ref="B1:L1"/>
  </mergeCells>
  <pageMargins left="0.7" right="0.7" top="0.75" bottom="0.75" header="0.3" footer="0.3"/>
  <pageSetup paperSize="9" scale="1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Janvier-Août 2016</vt:lpstr>
      <vt:lpstr>septembre-décembre 2016... </vt:lpstr>
      <vt:lpstr>Janvier-Août 2017...</vt:lpstr>
      <vt:lpstr>Septembre-décembre 2017</vt:lpstr>
      <vt:lpstr>janv-Août2018</vt:lpstr>
      <vt:lpstr>septembre-déc2018 </vt:lpstr>
      <vt:lpstr>janv-Août2019</vt:lpstr>
      <vt:lpstr>Sept-déc2019</vt:lpstr>
      <vt:lpstr>janv-Août2020</vt:lpstr>
      <vt:lpstr>sept-déc 2020</vt:lpstr>
      <vt:lpstr>Feuil1</vt:lpstr>
      <vt:lpstr>2021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p.secoue</dc:creator>
  <cp:lastModifiedBy>utilisateur</cp:lastModifiedBy>
  <cp:lastPrinted>2018-01-23T10:04:05Z</cp:lastPrinted>
  <dcterms:created xsi:type="dcterms:W3CDTF">2014-03-25T14:28:39Z</dcterms:created>
  <dcterms:modified xsi:type="dcterms:W3CDTF">2018-06-25T15:25:05Z</dcterms:modified>
</cp:coreProperties>
</file>